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mc:AlternateContent xmlns:mc="http://schemas.openxmlformats.org/markup-compatibility/2006">
    <mc:Choice Requires="x15">
      <x15ac:absPath xmlns:x15ac="http://schemas.microsoft.com/office/spreadsheetml/2010/11/ac" url="/Users/angelakirk/Library/CloudStorage/OneDrive-HeadshipSupportLimited/Consultancy/Data 2023/"/>
    </mc:Choice>
  </mc:AlternateContent>
  <xr:revisionPtr revIDLastSave="0" documentId="13_ncr:1_{4511DA22-D47C-4E4C-95FB-8FBBF8C6884E}" xr6:coauthVersionLast="47" xr6:coauthVersionMax="47" xr10:uidLastSave="{00000000-0000-0000-0000-000000000000}"/>
  <bookViews>
    <workbookView xWindow="80" yWindow="760" windowWidth="30160" windowHeight="17180" activeTab="1" xr2:uid="{00000000-000D-0000-FFFF-FFFF00000000}"/>
  </bookViews>
  <sheets>
    <sheet name="Sheet1" sheetId="18" state="hidden" r:id="rId1"/>
    <sheet name="Information on Spreadsheet" sheetId="11" r:id="rId2"/>
    <sheet name="How to use this spreadsheet" sheetId="23" r:id="rId3"/>
    <sheet name="5 Year Overview by Key Stage" sheetId="22" r:id="rId4"/>
    <sheet name="IDSR Page" sheetId="26" r:id="rId5"/>
    <sheet name="EYFS Attainment" sheetId="1" r:id="rId6"/>
    <sheet name="EYFS Progress" sheetId="2" r:id="rId7"/>
    <sheet name="Phonics" sheetId="3" r:id="rId8"/>
    <sheet name="Key Stage 1" sheetId="4" r:id="rId9"/>
    <sheet name="Year 4 Timestables" sheetId="28" r:id="rId10"/>
    <sheet name="Key Stage 2" sheetId="5" r:id="rId11"/>
    <sheet name="KS2 SS &amp; Spelling" sheetId="6" r:id="rId12"/>
    <sheet name="KS2 VA Progress" sheetId="7" r:id="rId13"/>
    <sheet name="Whole School &amp; Attainment Y1-6" sheetId="8" r:id="rId14"/>
    <sheet name="Evaluation 1-6" sheetId="9" r:id="rId15"/>
    <sheet name="Progress Y1-3" sheetId="10" r:id="rId16"/>
    <sheet name="Progress Y4 &amp; 5" sheetId="19" r:id="rId17"/>
    <sheet name="Progress Y6" sheetId="27" r:id="rId18"/>
    <sheet name="Attendance" sheetId="12" r:id="rId19"/>
  </sheets>
  <externalReferences>
    <externalReference r:id="rId20"/>
  </externalReferences>
  <definedNames>
    <definedName name="_xlnm.Print_Area" localSheetId="3">'5 Year Overview by Key Stage'!$A$1:$I$80</definedName>
    <definedName name="_xlnm.Print_Area" localSheetId="18">Attendance!$A$1:$Y$43</definedName>
    <definedName name="_xlnm.Print_Area" localSheetId="14">'Evaluation 1-6'!$A$1:$L$47</definedName>
    <definedName name="_xlnm.Print_Area" localSheetId="5">'EYFS Attainment'!$A$1:$I$54</definedName>
    <definedName name="_xlnm.Print_Area" localSheetId="6">'EYFS Progress'!$A$1:$I$59</definedName>
    <definedName name="_xlnm.Print_Area" localSheetId="2">'How to use this spreadsheet'!$A$1:$M$84</definedName>
    <definedName name="_xlnm.Print_Area" localSheetId="4">'IDSR Page'!$A$1:$O$80</definedName>
    <definedName name="_xlnm.Print_Area" localSheetId="1">'Information on Spreadsheet'!$A$1:$M$64</definedName>
    <definedName name="_xlnm.Print_Area" localSheetId="8">'Key Stage 1'!$A$1:$K$56</definedName>
    <definedName name="_xlnm.Print_Area" localSheetId="10">'Key Stage 2'!$A$1:$M$55</definedName>
    <definedName name="_xlnm.Print_Area" localSheetId="11">'KS2 SS &amp; Spelling'!$A$1:$J$53</definedName>
    <definedName name="_xlnm.Print_Area" localSheetId="12">'KS2 VA Progress'!$A$1:$G$33</definedName>
    <definedName name="_xlnm.Print_Area" localSheetId="7">Phonics!$A$1:$K$44</definedName>
    <definedName name="_xlnm.Print_Area" localSheetId="15">'Progress Y1-3'!$A$1:$J$56</definedName>
    <definedName name="_xlnm.Print_Area" localSheetId="16">'Progress Y4 &amp; 5'!$A$1:$J$56</definedName>
    <definedName name="_xlnm.Print_Area" localSheetId="17">'Progress Y6'!$A$1:$N$37</definedName>
    <definedName name="_xlnm.Print_Area" localSheetId="13">'Whole School &amp; Attainment Y1-6'!$A$2:$J$63</definedName>
    <definedName name="_xlnm.Print_Area" localSheetId="9">'Year 4 Timestables'!$A$1:$E$33</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 i="26" l="1"/>
  <c r="R2" i="26"/>
  <c r="S2" i="26"/>
  <c r="T2" i="26"/>
  <c r="U2" i="26"/>
  <c r="V2" i="26"/>
  <c r="X2" i="26"/>
  <c r="Q3" i="26"/>
  <c r="R3" i="26"/>
  <c r="S3" i="26"/>
  <c r="T3" i="26"/>
  <c r="U3" i="26"/>
  <c r="V3" i="26"/>
  <c r="X3" i="26"/>
  <c r="Q4" i="26"/>
  <c r="R4" i="26"/>
  <c r="S4" i="26"/>
  <c r="T4" i="26"/>
  <c r="U4" i="26"/>
  <c r="V4" i="26"/>
  <c r="X4" i="26"/>
  <c r="Q5" i="26"/>
  <c r="R5" i="26"/>
  <c r="S5" i="26"/>
  <c r="T5" i="26"/>
  <c r="U5" i="26"/>
  <c r="V5" i="26"/>
  <c r="X5" i="26"/>
  <c r="Q6" i="26"/>
  <c r="R6" i="26"/>
  <c r="S6" i="26"/>
  <c r="T6" i="26"/>
  <c r="U6" i="26"/>
  <c r="V6" i="26"/>
  <c r="X6" i="26"/>
  <c r="Q7" i="26"/>
  <c r="R7" i="26"/>
  <c r="S7" i="26"/>
  <c r="T7" i="26"/>
  <c r="U7" i="26"/>
  <c r="V7" i="26"/>
  <c r="X7" i="26"/>
  <c r="Q8" i="26"/>
  <c r="R8" i="26"/>
  <c r="S8" i="26"/>
  <c r="T8" i="26"/>
  <c r="U8" i="26"/>
  <c r="V8" i="26"/>
  <c r="X8" i="26"/>
  <c r="O9" i="26"/>
  <c r="Q9" i="26"/>
  <c r="R9" i="26"/>
  <c r="S9" i="26"/>
  <c r="T9" i="26"/>
  <c r="U9" i="26"/>
  <c r="V9" i="26"/>
  <c r="X9" i="26"/>
  <c r="O10" i="26"/>
  <c r="Q10" i="26"/>
  <c r="R10" i="26"/>
  <c r="S10" i="26"/>
  <c r="T10" i="26"/>
  <c r="U10" i="26"/>
  <c r="V10" i="26"/>
  <c r="X10" i="26"/>
  <c r="Q11" i="26"/>
  <c r="R11" i="26"/>
  <c r="S11" i="26"/>
  <c r="T11" i="26"/>
  <c r="U11" i="26"/>
  <c r="V11" i="26"/>
  <c r="X11" i="26"/>
  <c r="Q14" i="26"/>
  <c r="R14" i="26"/>
  <c r="S14" i="26"/>
  <c r="T14" i="26"/>
  <c r="U14" i="26"/>
  <c r="V14" i="26"/>
  <c r="AA14" i="26"/>
  <c r="R15" i="26"/>
  <c r="S15" i="26"/>
  <c r="T15" i="26"/>
  <c r="U15" i="26"/>
  <c r="V15" i="26"/>
  <c r="W15" i="26"/>
  <c r="Y15" i="26"/>
  <c r="AA15" i="26"/>
  <c r="O17" i="26"/>
  <c r="Q17" i="26"/>
  <c r="R17" i="26"/>
  <c r="S17" i="26"/>
  <c r="T17" i="26"/>
  <c r="U17" i="26"/>
  <c r="V17" i="26"/>
  <c r="W17" i="26"/>
  <c r="X17" i="26"/>
  <c r="O18" i="26"/>
  <c r="Q18" i="26"/>
  <c r="R18" i="26"/>
  <c r="S18" i="26"/>
  <c r="T18" i="26"/>
  <c r="U18" i="26"/>
  <c r="V18" i="26"/>
  <c r="W18" i="26"/>
  <c r="X18" i="26"/>
  <c r="Q19" i="26"/>
  <c r="R19" i="26"/>
  <c r="S19" i="26"/>
  <c r="T19" i="26"/>
  <c r="U19" i="26"/>
  <c r="V19" i="26"/>
  <c r="W19" i="26"/>
  <c r="X19" i="26"/>
  <c r="Q20" i="26"/>
  <c r="R20" i="26"/>
  <c r="S20" i="26"/>
  <c r="T20" i="26"/>
  <c r="U20" i="26"/>
  <c r="V20" i="26"/>
  <c r="W20" i="26"/>
  <c r="X20" i="26"/>
  <c r="Q21" i="26"/>
  <c r="R21" i="26"/>
  <c r="S21" i="26"/>
  <c r="T21" i="26"/>
  <c r="U21" i="26"/>
  <c r="V21" i="26"/>
  <c r="W21" i="26"/>
  <c r="X21" i="26"/>
  <c r="Q22" i="26"/>
  <c r="R22" i="26"/>
  <c r="S22" i="26"/>
  <c r="T22" i="26"/>
  <c r="U22" i="26"/>
  <c r="V22" i="26"/>
  <c r="W22" i="26"/>
  <c r="X22" i="26"/>
  <c r="Q23" i="26"/>
  <c r="R23" i="26"/>
  <c r="S23" i="26"/>
  <c r="T23" i="26"/>
  <c r="U23" i="26"/>
  <c r="V23" i="26"/>
  <c r="W23" i="26"/>
  <c r="X23" i="26"/>
  <c r="Q24" i="26"/>
  <c r="R24" i="26"/>
  <c r="S24" i="26"/>
  <c r="T24" i="26"/>
  <c r="U24" i="26"/>
  <c r="V24" i="26"/>
  <c r="W24" i="26"/>
  <c r="X24" i="26"/>
  <c r="O25" i="26"/>
  <c r="Q25" i="26"/>
  <c r="R25" i="26"/>
  <c r="S25" i="26"/>
  <c r="T25" i="26"/>
  <c r="U25" i="26"/>
  <c r="V25" i="26"/>
  <c r="W25" i="26"/>
  <c r="X25" i="26"/>
  <c r="O26" i="26"/>
  <c r="Q26" i="26"/>
  <c r="R26" i="26"/>
  <c r="S26" i="26"/>
  <c r="T26" i="26"/>
  <c r="U26" i="26"/>
  <c r="V26" i="26"/>
  <c r="W26" i="26"/>
  <c r="X26" i="26"/>
  <c r="Q28" i="26"/>
  <c r="R28" i="26"/>
  <c r="S28" i="26"/>
  <c r="T28" i="26"/>
  <c r="U28" i="26"/>
  <c r="V28" i="26"/>
  <c r="W28" i="26"/>
  <c r="X28" i="26"/>
  <c r="Y28" i="26"/>
  <c r="Z28" i="26"/>
  <c r="Q29" i="26"/>
  <c r="R29" i="26"/>
  <c r="S29" i="26"/>
  <c r="T29" i="26"/>
  <c r="U29" i="26"/>
  <c r="V29" i="26"/>
  <c r="W29" i="26"/>
  <c r="X29" i="26"/>
  <c r="Y29" i="26"/>
  <c r="Z29" i="26"/>
  <c r="Q30" i="26"/>
  <c r="R30" i="26"/>
  <c r="S30" i="26"/>
  <c r="T30" i="26"/>
  <c r="U30" i="26"/>
  <c r="V30" i="26"/>
  <c r="W30" i="26"/>
  <c r="X30" i="26"/>
  <c r="Y30" i="26"/>
  <c r="Z30" i="26"/>
  <c r="Q31" i="26"/>
  <c r="R31" i="26"/>
  <c r="S31" i="26"/>
  <c r="T31" i="26"/>
  <c r="U31" i="26"/>
  <c r="V31" i="26"/>
  <c r="W31" i="26"/>
  <c r="X31" i="26"/>
  <c r="Y31" i="26"/>
  <c r="Z31" i="26"/>
  <c r="Q32" i="26"/>
  <c r="R32" i="26"/>
  <c r="S32" i="26"/>
  <c r="T32" i="26"/>
  <c r="U32" i="26"/>
  <c r="V32" i="26"/>
  <c r="W32" i="26"/>
  <c r="X32" i="26"/>
  <c r="Y32" i="26"/>
  <c r="Z32" i="26"/>
  <c r="O33" i="26"/>
  <c r="Q33" i="26"/>
  <c r="R33" i="26"/>
  <c r="S33" i="26"/>
  <c r="T33" i="26"/>
  <c r="U33" i="26"/>
  <c r="V33" i="26"/>
  <c r="W33" i="26"/>
  <c r="X33" i="26"/>
  <c r="Y33" i="26"/>
  <c r="Z33" i="26"/>
  <c r="O34" i="26"/>
  <c r="Q34" i="26"/>
  <c r="R34" i="26"/>
  <c r="S34" i="26"/>
  <c r="T34" i="26"/>
  <c r="U34" i="26"/>
  <c r="V34" i="26"/>
  <c r="W34" i="26"/>
  <c r="X34" i="26"/>
  <c r="Y34" i="26"/>
  <c r="Z34" i="26"/>
  <c r="Q35" i="26"/>
  <c r="R35" i="26"/>
  <c r="S35" i="26"/>
  <c r="T35" i="26"/>
  <c r="U35" i="26"/>
  <c r="V35" i="26"/>
  <c r="W35" i="26"/>
  <c r="X35" i="26"/>
  <c r="Y35" i="26"/>
  <c r="Z35" i="26"/>
  <c r="Q36" i="26"/>
  <c r="R36" i="26"/>
  <c r="S36" i="26"/>
  <c r="T36" i="26"/>
  <c r="U36" i="26"/>
  <c r="V36" i="26"/>
  <c r="W36" i="26"/>
  <c r="X36" i="26"/>
  <c r="Y36" i="26"/>
  <c r="Z36" i="26"/>
  <c r="Q37" i="26"/>
  <c r="R37" i="26"/>
  <c r="S37" i="26"/>
  <c r="T37" i="26"/>
  <c r="U37" i="26"/>
  <c r="V37" i="26"/>
  <c r="W37" i="26"/>
  <c r="X37" i="26"/>
  <c r="Y37" i="26"/>
  <c r="Z37" i="26"/>
  <c r="O41" i="26"/>
  <c r="O42" i="26"/>
  <c r="K9" i="1"/>
  <c r="K11" i="1"/>
  <c r="K13" i="1"/>
  <c r="D22" i="22" l="1"/>
  <c r="E22" i="22"/>
  <c r="G22" i="22"/>
  <c r="H22" i="22"/>
  <c r="C22" i="22"/>
  <c r="C23" i="22"/>
  <c r="M40" i="4"/>
  <c r="K44" i="1"/>
  <c r="U44" i="1" s="1"/>
  <c r="K40" i="1"/>
  <c r="K41" i="1"/>
  <c r="L44" i="1" l="1"/>
  <c r="N44" i="1"/>
  <c r="X44" i="1"/>
  <c r="Q44" i="1"/>
  <c r="M44" i="1"/>
  <c r="W44" i="1"/>
  <c r="P44" i="1"/>
  <c r="T44" i="1"/>
  <c r="V44" i="1"/>
  <c r="O44" i="1"/>
  <c r="Y44" i="1"/>
  <c r="S23" i="27"/>
  <c r="P12" i="27"/>
  <c r="P9" i="27"/>
  <c r="P6" i="27"/>
  <c r="H13" i="28"/>
  <c r="O13" i="28" s="1"/>
  <c r="H24" i="28"/>
  <c r="O24" i="28" s="1"/>
  <c r="H23" i="28"/>
  <c r="O23" i="28" s="1"/>
  <c r="H22" i="28"/>
  <c r="O22" i="28" s="1"/>
  <c r="H20" i="28"/>
  <c r="O20" i="28" s="1"/>
  <c r="H19" i="28"/>
  <c r="O19" i="28" s="1"/>
  <c r="H18" i="28"/>
  <c r="O18" i="28" s="1"/>
  <c r="H17" i="28"/>
  <c r="O17" i="28" s="1"/>
  <c r="H16" i="28"/>
  <c r="O16" i="28" s="1"/>
  <c r="H15" i="28"/>
  <c r="O15" i="28" s="1"/>
  <c r="H11" i="28"/>
  <c r="O11" i="28" s="1"/>
  <c r="H9" i="28"/>
  <c r="O9" i="28" s="1"/>
  <c r="H7" i="28"/>
  <c r="O7" i="28" s="1"/>
  <c r="K32" i="1"/>
  <c r="J35" i="26"/>
  <c r="J43" i="26"/>
  <c r="N45" i="5"/>
  <c r="AF45" i="5" s="1"/>
  <c r="N44" i="5"/>
  <c r="AD44" i="5" s="1"/>
  <c r="N40" i="5"/>
  <c r="AE40" i="5" s="1"/>
  <c r="N39" i="5"/>
  <c r="AC39" i="5" s="1"/>
  <c r="N37" i="5"/>
  <c r="AC37" i="5" s="1"/>
  <c r="M46" i="4"/>
  <c r="Z46" i="4" s="1"/>
  <c r="M45" i="4"/>
  <c r="Z45" i="4" s="1"/>
  <c r="AC40" i="4"/>
  <c r="AE40" i="4"/>
  <c r="S40" i="4"/>
  <c r="AB40" i="4"/>
  <c r="M39" i="4"/>
  <c r="Z39" i="4" s="1"/>
  <c r="M38" i="4"/>
  <c r="Z38" i="4" s="1"/>
  <c r="M35" i="4"/>
  <c r="AB35" i="4" s="1"/>
  <c r="V29" i="27"/>
  <c r="V26" i="27"/>
  <c r="V23" i="27"/>
  <c r="S29" i="27"/>
  <c r="S26" i="27"/>
  <c r="N45" i="1"/>
  <c r="Y41" i="1"/>
  <c r="X41" i="1"/>
  <c r="W41" i="1"/>
  <c r="V41" i="1"/>
  <c r="U41" i="1"/>
  <c r="T41" i="1"/>
  <c r="Q40" i="1"/>
  <c r="P40" i="1"/>
  <c r="O40" i="1"/>
  <c r="N40" i="1"/>
  <c r="M40" i="1"/>
  <c r="N35" i="5"/>
  <c r="AC35" i="5" s="1"/>
  <c r="P38" i="3"/>
  <c r="P37" i="3"/>
  <c r="P36" i="3"/>
  <c r="R36" i="3" s="1"/>
  <c r="P32" i="3"/>
  <c r="P31" i="3"/>
  <c r="P30" i="3"/>
  <c r="R30" i="3" s="1"/>
  <c r="P29" i="3"/>
  <c r="R29" i="3" s="1"/>
  <c r="P27" i="3"/>
  <c r="R27" i="3" s="1"/>
  <c r="P25" i="3"/>
  <c r="R25" i="3" s="1"/>
  <c r="P23" i="3"/>
  <c r="R23" i="3" s="1"/>
  <c r="L37" i="3"/>
  <c r="M37" i="3" s="1"/>
  <c r="L38" i="3"/>
  <c r="M38" i="3" s="1"/>
  <c r="L36" i="3"/>
  <c r="M36" i="3" s="1"/>
  <c r="L30" i="3"/>
  <c r="M30" i="3" s="1"/>
  <c r="L31" i="3"/>
  <c r="M31" i="3" s="1"/>
  <c r="L32" i="3"/>
  <c r="M32" i="3" s="1"/>
  <c r="L29" i="3"/>
  <c r="N29" i="3" s="1"/>
  <c r="L27" i="3"/>
  <c r="M27" i="3" s="1"/>
  <c r="L25" i="3"/>
  <c r="M25" i="3" s="1"/>
  <c r="L23" i="3"/>
  <c r="N23" i="3" s="1"/>
  <c r="P21" i="3"/>
  <c r="L21" i="3"/>
  <c r="M21" i="3" s="1"/>
  <c r="L13" i="6"/>
  <c r="P13" i="6" s="1"/>
  <c r="L15" i="6"/>
  <c r="M37" i="4"/>
  <c r="O37" i="4" s="1"/>
  <c r="P41" i="1"/>
  <c r="K38" i="1"/>
  <c r="P38" i="1" s="1"/>
  <c r="N40" i="4" l="1"/>
  <c r="O40" i="4"/>
  <c r="AA40" i="4"/>
  <c r="Q40" i="4"/>
  <c r="U40" i="4"/>
  <c r="AG40" i="4"/>
  <c r="V38" i="1"/>
  <c r="T38" i="1"/>
  <c r="U38" i="1"/>
  <c r="V40" i="4"/>
  <c r="R40" i="4"/>
  <c r="Y40" i="4"/>
  <c r="AD40" i="4"/>
  <c r="Z40" i="4"/>
  <c r="T40" i="4"/>
  <c r="P40" i="4"/>
  <c r="AF40" i="4"/>
  <c r="X40" i="5"/>
  <c r="T40" i="5"/>
  <c r="P40" i="5"/>
  <c r="W40" i="5"/>
  <c r="S40" i="5"/>
  <c r="O40" i="5"/>
  <c r="V40" i="5"/>
  <c r="R40" i="5"/>
  <c r="Y40" i="5"/>
  <c r="U40" i="5"/>
  <c r="Q40" i="5"/>
  <c r="J24" i="28"/>
  <c r="N24" i="28"/>
  <c r="I24" i="28"/>
  <c r="J20" i="28"/>
  <c r="I20" i="28"/>
  <c r="N20" i="28"/>
  <c r="I16" i="28"/>
  <c r="J16" i="28"/>
  <c r="I19" i="28"/>
  <c r="N19" i="28"/>
  <c r="J19" i="28"/>
  <c r="J18" i="28"/>
  <c r="I18" i="28"/>
  <c r="N18" i="28"/>
  <c r="N22" i="28"/>
  <c r="I22" i="28"/>
  <c r="J22" i="28"/>
  <c r="J17" i="28"/>
  <c r="N17" i="28"/>
  <c r="I17" i="28"/>
  <c r="I23" i="28"/>
  <c r="J23" i="28"/>
  <c r="N23" i="28"/>
  <c r="N16" i="28"/>
  <c r="J15" i="28"/>
  <c r="J11" i="28"/>
  <c r="I13" i="28"/>
  <c r="J13" i="28"/>
  <c r="N13" i="28"/>
  <c r="I7" i="28"/>
  <c r="I9" i="28"/>
  <c r="I11" i="28"/>
  <c r="I15" i="28"/>
  <c r="J9" i="28"/>
  <c r="N7" i="28"/>
  <c r="N9" i="28"/>
  <c r="N11" i="28"/>
  <c r="N15" i="28"/>
  <c r="J7" i="28"/>
  <c r="AE45" i="5"/>
  <c r="W45" i="5"/>
  <c r="AI45" i="5"/>
  <c r="O45" i="5"/>
  <c r="V45" i="5"/>
  <c r="R45" i="5"/>
  <c r="AL45" i="5"/>
  <c r="AH45" i="5"/>
  <c r="AD45" i="5"/>
  <c r="AB45" i="5"/>
  <c r="Y45" i="5"/>
  <c r="U45" i="5"/>
  <c r="Q45" i="5"/>
  <c r="AK45" i="5"/>
  <c r="AG45" i="5"/>
  <c r="AC45" i="5"/>
  <c r="S45" i="5"/>
  <c r="X45" i="5"/>
  <c r="T45" i="5"/>
  <c r="P45" i="5"/>
  <c r="AJ45" i="5"/>
  <c r="Y44" i="5"/>
  <c r="U44" i="5"/>
  <c r="Q44" i="5"/>
  <c r="AK44" i="5"/>
  <c r="AG44" i="5"/>
  <c r="AC44" i="5"/>
  <c r="X44" i="5"/>
  <c r="P44" i="5"/>
  <c r="AF44" i="5"/>
  <c r="W44" i="5"/>
  <c r="S44" i="5"/>
  <c r="AB44" i="5"/>
  <c r="AI44" i="5"/>
  <c r="AE44" i="5"/>
  <c r="T44" i="5"/>
  <c r="AJ44" i="5"/>
  <c r="O44" i="5"/>
  <c r="V44" i="5"/>
  <c r="R44" i="5"/>
  <c r="AL44" i="5"/>
  <c r="AH44" i="5"/>
  <c r="AK40" i="5"/>
  <c r="AG40" i="5"/>
  <c r="AC40" i="5"/>
  <c r="AL40" i="5"/>
  <c r="AD40" i="5"/>
  <c r="AJ40" i="5"/>
  <c r="AF40" i="5"/>
  <c r="AH40" i="5"/>
  <c r="AB40" i="5"/>
  <c r="AI40" i="5"/>
  <c r="X39" i="5"/>
  <c r="P39" i="5"/>
  <c r="AF39" i="5"/>
  <c r="W39" i="5"/>
  <c r="S39" i="5"/>
  <c r="AB39" i="5"/>
  <c r="AI39" i="5"/>
  <c r="AE39" i="5"/>
  <c r="O39" i="5"/>
  <c r="V39" i="5"/>
  <c r="R39" i="5"/>
  <c r="AL39" i="5"/>
  <c r="AH39" i="5"/>
  <c r="AD39" i="5"/>
  <c r="T39" i="5"/>
  <c r="AJ39" i="5"/>
  <c r="Y39" i="5"/>
  <c r="U39" i="5"/>
  <c r="Q39" i="5"/>
  <c r="AK39" i="5"/>
  <c r="AG39" i="5"/>
  <c r="W37" i="5"/>
  <c r="S37" i="5"/>
  <c r="AB37" i="5"/>
  <c r="AI37" i="5"/>
  <c r="AE37" i="5"/>
  <c r="X37" i="5"/>
  <c r="P37" i="5"/>
  <c r="AF37" i="5"/>
  <c r="O37" i="5"/>
  <c r="V37" i="5"/>
  <c r="R37" i="5"/>
  <c r="AL37" i="5"/>
  <c r="AH37" i="5"/>
  <c r="AD37" i="5"/>
  <c r="T37" i="5"/>
  <c r="AJ37" i="5"/>
  <c r="Y37" i="5"/>
  <c r="U37" i="5"/>
  <c r="Q37" i="5"/>
  <c r="AK37" i="5"/>
  <c r="AG37" i="5"/>
  <c r="AF35" i="5"/>
  <c r="Y35" i="5"/>
  <c r="AJ35" i="5"/>
  <c r="X35" i="5"/>
  <c r="T35" i="5"/>
  <c r="P35" i="5"/>
  <c r="AI35" i="5"/>
  <c r="AE35" i="5"/>
  <c r="Q35" i="5"/>
  <c r="O35" i="5"/>
  <c r="W35" i="5"/>
  <c r="S35" i="5"/>
  <c r="AL35" i="5"/>
  <c r="AH35" i="5"/>
  <c r="AD35" i="5"/>
  <c r="U35" i="5"/>
  <c r="AB35" i="5"/>
  <c r="V35" i="5"/>
  <c r="R35" i="5"/>
  <c r="AK35" i="5"/>
  <c r="AG35" i="5"/>
  <c r="U46" i="4"/>
  <c r="Q46" i="4"/>
  <c r="AG46" i="4"/>
  <c r="AC46" i="4"/>
  <c r="T46" i="4"/>
  <c r="P46" i="4"/>
  <c r="AF46" i="4"/>
  <c r="AB46" i="4"/>
  <c r="N46" i="4"/>
  <c r="S46" i="4"/>
  <c r="O46" i="4"/>
  <c r="AE46" i="4"/>
  <c r="AA46" i="4"/>
  <c r="V46" i="4"/>
  <c r="R46" i="4"/>
  <c r="Y46" i="4"/>
  <c r="AD46" i="4"/>
  <c r="Q45" i="4"/>
  <c r="AC45" i="4"/>
  <c r="T45" i="4"/>
  <c r="P45" i="4"/>
  <c r="AF45" i="4"/>
  <c r="AB45" i="4"/>
  <c r="AG45" i="4"/>
  <c r="N45" i="4"/>
  <c r="S45" i="4"/>
  <c r="O45" i="4"/>
  <c r="AE45" i="4"/>
  <c r="AA45" i="4"/>
  <c r="U45" i="4"/>
  <c r="V45" i="4"/>
  <c r="R45" i="4"/>
  <c r="Y45" i="4"/>
  <c r="AD45" i="4"/>
  <c r="U39" i="4"/>
  <c r="AG39" i="4"/>
  <c r="T39" i="4"/>
  <c r="AF39" i="4"/>
  <c r="Q39" i="4"/>
  <c r="AC39" i="4"/>
  <c r="P39" i="4"/>
  <c r="AB39" i="4"/>
  <c r="N39" i="4"/>
  <c r="S39" i="4"/>
  <c r="O39" i="4"/>
  <c r="AE39" i="4"/>
  <c r="AA39" i="4"/>
  <c r="V39" i="4"/>
  <c r="R39" i="4"/>
  <c r="Y39" i="4"/>
  <c r="AD39" i="4"/>
  <c r="P35" i="4"/>
  <c r="V38" i="4"/>
  <c r="R38" i="4"/>
  <c r="T35" i="4"/>
  <c r="N35" i="4"/>
  <c r="S35" i="4"/>
  <c r="O35" i="4"/>
  <c r="U38" i="4"/>
  <c r="Q38" i="4"/>
  <c r="T38" i="4"/>
  <c r="P38" i="4"/>
  <c r="V35" i="4"/>
  <c r="R35" i="4"/>
  <c r="U35" i="4"/>
  <c r="Q35" i="4"/>
  <c r="N38" i="4"/>
  <c r="S38" i="4"/>
  <c r="O38" i="4"/>
  <c r="AF38" i="4"/>
  <c r="AB38" i="4"/>
  <c r="AC38" i="4"/>
  <c r="AE38" i="4"/>
  <c r="AA38" i="4"/>
  <c r="AG38" i="4"/>
  <c r="Y38" i="4"/>
  <c r="AD38" i="4"/>
  <c r="Q37" i="4"/>
  <c r="AF37" i="4"/>
  <c r="AB37" i="4"/>
  <c r="V37" i="4"/>
  <c r="R37" i="4"/>
  <c r="AE37" i="4"/>
  <c r="U37" i="4"/>
  <c r="Y37" i="4"/>
  <c r="AD37" i="4"/>
  <c r="Z37" i="4"/>
  <c r="T37" i="4"/>
  <c r="P37" i="4"/>
  <c r="AA37" i="4"/>
  <c r="AG37" i="4"/>
  <c r="AC37" i="4"/>
  <c r="N37" i="4"/>
  <c r="S37" i="4"/>
  <c r="Y35" i="4"/>
  <c r="AD35" i="4"/>
  <c r="Z35" i="4"/>
  <c r="AG35" i="4"/>
  <c r="AC35" i="4"/>
  <c r="AE35" i="4"/>
  <c r="AA35" i="4"/>
  <c r="AF35" i="4"/>
  <c r="L40" i="1"/>
  <c r="W38" i="1"/>
  <c r="X38" i="1"/>
  <c r="Y38" i="1"/>
  <c r="R13" i="6"/>
  <c r="N13" i="6"/>
  <c r="U13" i="6"/>
  <c r="O13" i="6"/>
  <c r="T13" i="6"/>
  <c r="S13" i="6"/>
  <c r="M13" i="6"/>
  <c r="Q41" i="1"/>
  <c r="M41" i="1"/>
  <c r="O41" i="1"/>
  <c r="L41" i="1"/>
  <c r="N41" i="1"/>
  <c r="N30" i="3"/>
  <c r="M23" i="3"/>
  <c r="Q36" i="3"/>
  <c r="Q27" i="3"/>
  <c r="Q23" i="3"/>
  <c r="Q21" i="3"/>
  <c r="Q38" i="3"/>
  <c r="N37" i="3"/>
  <c r="Q37" i="3"/>
  <c r="Q32" i="3"/>
  <c r="Q31" i="3"/>
  <c r="Q30" i="3"/>
  <c r="Q29" i="3"/>
  <c r="Q25" i="3"/>
  <c r="N25" i="3"/>
  <c r="N27" i="3"/>
  <c r="M29" i="3"/>
  <c r="N31" i="3"/>
  <c r="N32" i="3"/>
  <c r="N36" i="3"/>
  <c r="N21" i="3"/>
  <c r="N38" i="3"/>
  <c r="R31" i="3"/>
  <c r="R32" i="3"/>
  <c r="R21" i="3"/>
  <c r="R37" i="3"/>
  <c r="R38" i="3"/>
  <c r="F41" i="2"/>
  <c r="E45" i="2"/>
  <c r="D45" i="2"/>
  <c r="C45" i="2"/>
  <c r="B45" i="2"/>
  <c r="H44" i="2"/>
  <c r="I44" i="2" s="1"/>
  <c r="F44" i="2"/>
  <c r="G44" i="2" s="1"/>
  <c r="H43" i="2"/>
  <c r="I43" i="2" s="1"/>
  <c r="F43" i="2"/>
  <c r="G43" i="2" s="1"/>
  <c r="H42" i="2"/>
  <c r="I42" i="2" s="1"/>
  <c r="F42" i="2"/>
  <c r="G42" i="2" s="1"/>
  <c r="H41" i="2"/>
  <c r="I41" i="2" s="1"/>
  <c r="G41" i="2"/>
  <c r="E36" i="2"/>
  <c r="D36" i="2"/>
  <c r="C36" i="2"/>
  <c r="B36" i="2"/>
  <c r="H35" i="2"/>
  <c r="I35" i="2" s="1"/>
  <c r="F35" i="2"/>
  <c r="G35" i="2" s="1"/>
  <c r="H34" i="2"/>
  <c r="I34" i="2" s="1"/>
  <c r="F34" i="2"/>
  <c r="G34" i="2" s="1"/>
  <c r="H33" i="2"/>
  <c r="I33" i="2" s="1"/>
  <c r="F33" i="2"/>
  <c r="G33" i="2" s="1"/>
  <c r="H32" i="2"/>
  <c r="I32" i="2" s="1"/>
  <c r="F32" i="2"/>
  <c r="G32" i="2" s="1"/>
  <c r="F45" i="2" l="1"/>
  <c r="G45" i="2" s="1"/>
  <c r="H45" i="2"/>
  <c r="I45" i="2" s="1"/>
  <c r="H36" i="2"/>
  <c r="I36" i="2" s="1"/>
  <c r="F36" i="2"/>
  <c r="G36" i="2" s="1"/>
  <c r="G61" i="22"/>
  <c r="G62" i="22"/>
  <c r="G63" i="22"/>
  <c r="E61" i="22"/>
  <c r="E62" i="22"/>
  <c r="E63" i="22"/>
  <c r="C61" i="22"/>
  <c r="C62" i="22"/>
  <c r="C63" i="22"/>
  <c r="C27" i="2" l="1"/>
  <c r="D27" i="2"/>
  <c r="E27" i="2"/>
  <c r="B27" i="2"/>
  <c r="C18" i="2"/>
  <c r="D18" i="2"/>
  <c r="E18" i="2"/>
  <c r="B18" i="2"/>
  <c r="F6" i="2"/>
  <c r="G6" i="2" s="1"/>
  <c r="F41" i="22"/>
  <c r="F40" i="22"/>
  <c r="H41" i="22"/>
  <c r="H40" i="22"/>
  <c r="M14" i="4"/>
  <c r="N14" i="4" s="1"/>
  <c r="M16" i="4"/>
  <c r="N15" i="4" s="1"/>
  <c r="K41" i="26"/>
  <c r="J41" i="26"/>
  <c r="H41" i="26"/>
  <c r="G41" i="26"/>
  <c r="E41" i="26"/>
  <c r="D41" i="26"/>
  <c r="V14" i="4" l="1"/>
  <c r="T14" i="4"/>
  <c r="R14" i="4"/>
  <c r="Q14" i="4"/>
  <c r="U14" i="4"/>
  <c r="S14" i="4"/>
  <c r="P14" i="4"/>
  <c r="T16" i="4"/>
  <c r="P16" i="4"/>
  <c r="P15" i="4"/>
  <c r="O14" i="4"/>
  <c r="V16" i="4"/>
  <c r="U16" i="4"/>
  <c r="S15" i="4"/>
  <c r="R15" i="4"/>
  <c r="Q16" i="4"/>
  <c r="Q15" i="4"/>
  <c r="O16" i="4"/>
  <c r="O15" i="4"/>
  <c r="V15" i="4"/>
  <c r="U15" i="4"/>
  <c r="T15" i="4"/>
  <c r="S16" i="4"/>
  <c r="R16" i="4"/>
  <c r="N16" i="4"/>
  <c r="D7" i="26" l="1"/>
  <c r="H57" i="22"/>
  <c r="F57" i="22"/>
  <c r="D57" i="22"/>
  <c r="G57" i="22"/>
  <c r="E57" i="22"/>
  <c r="D56" i="22"/>
  <c r="E56" i="22"/>
  <c r="F56" i="22"/>
  <c r="G56" i="22"/>
  <c r="H56" i="22"/>
  <c r="C57" i="22"/>
  <c r="C56" i="22"/>
  <c r="C55" i="22"/>
  <c r="C32" i="22" l="1"/>
  <c r="C30" i="22"/>
  <c r="C29" i="22"/>
  <c r="D23" i="22" l="1"/>
  <c r="N47" i="22"/>
  <c r="O47" i="22"/>
  <c r="P47" i="22"/>
  <c r="Q47" i="22"/>
  <c r="R47" i="22"/>
  <c r="S47" i="22"/>
  <c r="T47" i="22"/>
  <c r="U47" i="22"/>
  <c r="N46" i="22"/>
  <c r="O46" i="22"/>
  <c r="P46" i="22"/>
  <c r="Q46" i="22"/>
  <c r="R46" i="22"/>
  <c r="S46" i="22"/>
  <c r="T46" i="22"/>
  <c r="U46" i="22"/>
  <c r="N36" i="22"/>
  <c r="N37" i="22"/>
  <c r="G41" i="22"/>
  <c r="E41" i="22"/>
  <c r="D41" i="22"/>
  <c r="C41" i="22"/>
  <c r="C40" i="22"/>
  <c r="C37" i="22"/>
  <c r="C11" i="22"/>
  <c r="C9" i="22"/>
  <c r="C10" i="22" l="1"/>
  <c r="C12" i="22"/>
  <c r="C13" i="22"/>
  <c r="C18" i="22"/>
  <c r="E23" i="22"/>
  <c r="G23" i="22"/>
  <c r="H23" i="22"/>
  <c r="D20" i="22"/>
  <c r="E20" i="22"/>
  <c r="F20" i="22"/>
  <c r="G20" i="22"/>
  <c r="H20" i="22"/>
  <c r="E19" i="22"/>
  <c r="F19" i="22"/>
  <c r="G19" i="22"/>
  <c r="H19" i="22"/>
  <c r="D19" i="22"/>
  <c r="C20" i="22"/>
  <c r="C19" i="22"/>
  <c r="D18" i="22"/>
  <c r="E18" i="22"/>
  <c r="F18" i="22"/>
  <c r="G18" i="22"/>
  <c r="H18" i="22"/>
  <c r="H26" i="2"/>
  <c r="I26" i="2" s="1"/>
  <c r="H25" i="2"/>
  <c r="I25" i="2" s="1"/>
  <c r="H17" i="2"/>
  <c r="I17" i="2" s="1"/>
  <c r="H16" i="2"/>
  <c r="I16" i="2" s="1"/>
  <c r="H9" i="2"/>
  <c r="I9" i="2" s="1"/>
  <c r="H8" i="2"/>
  <c r="I8" i="2" s="1"/>
  <c r="F26" i="2"/>
  <c r="G26" i="2" s="1"/>
  <c r="F25" i="2"/>
  <c r="G25" i="2" s="1"/>
  <c r="F17" i="2"/>
  <c r="G17" i="2" s="1"/>
  <c r="F16" i="2"/>
  <c r="G16" i="2" s="1"/>
  <c r="F9" i="2"/>
  <c r="G9" i="2" s="1"/>
  <c r="F8" i="2"/>
  <c r="G8" i="2" s="1"/>
  <c r="T12" i="3" l="1"/>
  <c r="T7" i="3"/>
  <c r="Y14" i="26" s="1"/>
  <c r="U13" i="3" l="1"/>
  <c r="U12" i="3"/>
  <c r="U8" i="3"/>
  <c r="Z15" i="26" s="1"/>
  <c r="U7" i="3"/>
  <c r="Z14" i="26" s="1"/>
  <c r="N42" i="26"/>
  <c r="M42" i="26"/>
  <c r="K42" i="26"/>
  <c r="J42" i="26"/>
  <c r="J33" i="26"/>
  <c r="K38" i="26"/>
  <c r="J38" i="26"/>
  <c r="H42" i="26"/>
  <c r="G42" i="26"/>
  <c r="G38" i="26"/>
  <c r="D43" i="26"/>
  <c r="G43" i="26"/>
  <c r="G35" i="26"/>
  <c r="D35" i="26"/>
  <c r="E42" i="26"/>
  <c r="D42" i="26"/>
  <c r="D39" i="26"/>
  <c r="E38" i="26"/>
  <c r="D38" i="26"/>
  <c r="C31" i="22"/>
  <c r="F47" i="22"/>
  <c r="F46" i="22"/>
  <c r="C47" i="22"/>
  <c r="C46" i="22"/>
  <c r="G40" i="22"/>
  <c r="G39" i="22"/>
  <c r="E40" i="22"/>
  <c r="D40" i="22"/>
  <c r="N16" i="5"/>
  <c r="Y16" i="5" s="1"/>
  <c r="K18" i="1"/>
  <c r="R18" i="1" s="1"/>
  <c r="V70" i="22" l="1"/>
  <c r="S25" i="22"/>
  <c r="R15" i="5"/>
  <c r="V15" i="5"/>
  <c r="R16" i="5"/>
  <c r="V16" i="5"/>
  <c r="O15" i="5"/>
  <c r="N59" i="22" s="1"/>
  <c r="S15" i="5"/>
  <c r="W15" i="5"/>
  <c r="O16" i="5"/>
  <c r="N60" i="22" s="1"/>
  <c r="S16" i="5"/>
  <c r="W16" i="5"/>
  <c r="P15" i="5"/>
  <c r="O59" i="22" s="1"/>
  <c r="T15" i="5"/>
  <c r="X15" i="5"/>
  <c r="P16" i="5"/>
  <c r="O60" i="22" s="1"/>
  <c r="T16" i="5"/>
  <c r="X16" i="5"/>
  <c r="Q15" i="5"/>
  <c r="U15" i="5"/>
  <c r="Y15" i="5"/>
  <c r="Q16" i="5"/>
  <c r="U16" i="5"/>
  <c r="O17" i="1"/>
  <c r="O18" i="1"/>
  <c r="L17" i="1"/>
  <c r="N12" i="22" s="1"/>
  <c r="L18" i="1"/>
  <c r="N13" i="22" s="1"/>
  <c r="M17" i="1"/>
  <c r="Q17" i="1"/>
  <c r="M18" i="1"/>
  <c r="Q18" i="1"/>
  <c r="N17" i="1"/>
  <c r="R17" i="1"/>
  <c r="N18" i="1"/>
  <c r="X29" i="27"/>
  <c r="N30" i="27" s="1"/>
  <c r="U29" i="27"/>
  <c r="K30" i="27" s="1"/>
  <c r="P29" i="27"/>
  <c r="R29" i="27" s="1"/>
  <c r="H30" i="27" s="1"/>
  <c r="X26" i="27"/>
  <c r="N27" i="27" s="1"/>
  <c r="U26" i="27"/>
  <c r="K27" i="27" s="1"/>
  <c r="P26" i="27"/>
  <c r="Q26" i="27" s="1"/>
  <c r="G27" i="27" s="1"/>
  <c r="X23" i="27"/>
  <c r="N24" i="27" s="1"/>
  <c r="T23" i="27"/>
  <c r="J24" i="27" s="1"/>
  <c r="P23" i="27"/>
  <c r="R23" i="27" s="1"/>
  <c r="H24" i="27" s="1"/>
  <c r="V12" i="27"/>
  <c r="W12" i="27" s="1"/>
  <c r="M13" i="27" s="1"/>
  <c r="S12" i="27"/>
  <c r="U12" i="27" s="1"/>
  <c r="K13" i="27" s="1"/>
  <c r="R12" i="27"/>
  <c r="H13" i="27" s="1"/>
  <c r="V9" i="27"/>
  <c r="W9" i="27" s="1"/>
  <c r="M10" i="27" s="1"/>
  <c r="S9" i="27"/>
  <c r="U9" i="27" s="1"/>
  <c r="K10" i="27" s="1"/>
  <c r="R9" i="27"/>
  <c r="H10" i="27" s="1"/>
  <c r="V6" i="27"/>
  <c r="X6" i="27" s="1"/>
  <c r="N7" i="27" s="1"/>
  <c r="S6" i="27"/>
  <c r="U6" i="27" s="1"/>
  <c r="K7" i="27" s="1"/>
  <c r="Q6" i="27"/>
  <c r="G7" i="27" s="1"/>
  <c r="G59" i="22"/>
  <c r="W29" i="27" l="1"/>
  <c r="M30" i="27" s="1"/>
  <c r="X9" i="27"/>
  <c r="N10" i="27" s="1"/>
  <c r="Q29" i="27"/>
  <c r="G30" i="27" s="1"/>
  <c r="X12" i="27"/>
  <c r="N13" i="27" s="1"/>
  <c r="T12" i="27"/>
  <c r="J13" i="27" s="1"/>
  <c r="W23" i="27"/>
  <c r="M24" i="27" s="1"/>
  <c r="T26" i="27"/>
  <c r="J27" i="27" s="1"/>
  <c r="U23" i="27"/>
  <c r="K24" i="27" s="1"/>
  <c r="R70" i="22"/>
  <c r="U70" i="22"/>
  <c r="T70" i="22"/>
  <c r="O70" i="22"/>
  <c r="P69" i="22"/>
  <c r="O69" i="22"/>
  <c r="Q70" i="22"/>
  <c r="S70" i="22"/>
  <c r="U69" i="22"/>
  <c r="Q69" i="22"/>
  <c r="S69" i="22"/>
  <c r="N70" i="22"/>
  <c r="V69" i="22"/>
  <c r="P70" i="22"/>
  <c r="R69" i="22"/>
  <c r="N69" i="22"/>
  <c r="T69" i="22"/>
  <c r="N24" i="22"/>
  <c r="Q25" i="22"/>
  <c r="S24" i="22"/>
  <c r="Q24" i="22"/>
  <c r="O25" i="22"/>
  <c r="P25" i="22"/>
  <c r="O24" i="22"/>
  <c r="P24" i="22"/>
  <c r="R25" i="22"/>
  <c r="N25" i="22"/>
  <c r="R24" i="22"/>
  <c r="Q9" i="27"/>
  <c r="G10" i="27" s="1"/>
  <c r="R26" i="27"/>
  <c r="H27" i="27" s="1"/>
  <c r="Q23" i="27"/>
  <c r="G24" i="27" s="1"/>
  <c r="R6" i="27"/>
  <c r="H7" i="27" s="1"/>
  <c r="W6" i="27"/>
  <c r="M7" i="27" s="1"/>
  <c r="T9" i="27"/>
  <c r="J10" i="27" s="1"/>
  <c r="Q12" i="27"/>
  <c r="G13" i="27" s="1"/>
  <c r="W26" i="27"/>
  <c r="M27" i="27" s="1"/>
  <c r="T29" i="27"/>
  <c r="J30" i="27" s="1"/>
  <c r="T6" i="27"/>
  <c r="J7" i="27" s="1"/>
  <c r="W68" i="22"/>
  <c r="W67" i="22"/>
  <c r="U45" i="22"/>
  <c r="U44" i="22"/>
  <c r="H34" i="26"/>
  <c r="G34" i="26"/>
  <c r="E34" i="26"/>
  <c r="D34" i="26"/>
  <c r="N34" i="26"/>
  <c r="M34" i="26"/>
  <c r="K34" i="26"/>
  <c r="J34" i="26"/>
  <c r="K33" i="26"/>
  <c r="H33" i="26"/>
  <c r="G33" i="26"/>
  <c r="K30" i="26"/>
  <c r="J30" i="26"/>
  <c r="G30" i="26"/>
  <c r="E33" i="26"/>
  <c r="D33" i="26"/>
  <c r="D31" i="26"/>
  <c r="E30" i="26"/>
  <c r="D30" i="26"/>
  <c r="N14" i="5"/>
  <c r="Y14" i="5" s="1"/>
  <c r="V68" i="22" s="1"/>
  <c r="S45" i="22"/>
  <c r="K16" i="1"/>
  <c r="R16" i="1" s="1"/>
  <c r="S23" i="22" s="1"/>
  <c r="R12" i="3"/>
  <c r="R7" i="3"/>
  <c r="W14" i="26" s="1"/>
  <c r="S8" i="3" l="1"/>
  <c r="X15" i="26" s="1"/>
  <c r="S13" i="3"/>
  <c r="S13" i="4"/>
  <c r="O13" i="4"/>
  <c r="R13" i="5"/>
  <c r="V13" i="5"/>
  <c r="R14" i="5"/>
  <c r="V14" i="5"/>
  <c r="O13" i="5"/>
  <c r="N57" i="22" s="1"/>
  <c r="S13" i="5"/>
  <c r="W13" i="5"/>
  <c r="O14" i="5"/>
  <c r="N58" i="22" s="1"/>
  <c r="S14" i="5"/>
  <c r="W14" i="5"/>
  <c r="P13" i="5"/>
  <c r="O57" i="22" s="1"/>
  <c r="T13" i="5"/>
  <c r="X13" i="5"/>
  <c r="P14" i="5"/>
  <c r="O58" i="22" s="1"/>
  <c r="T14" i="5"/>
  <c r="X14" i="5"/>
  <c r="Q13" i="5"/>
  <c r="U13" i="5"/>
  <c r="Y13" i="5"/>
  <c r="Q14" i="5"/>
  <c r="N68" i="22" s="1"/>
  <c r="U14" i="5"/>
  <c r="P13" i="4"/>
  <c r="T13" i="4"/>
  <c r="N35" i="22"/>
  <c r="Q13" i="4"/>
  <c r="U13" i="4"/>
  <c r="N13" i="4"/>
  <c r="N34" i="22" s="1"/>
  <c r="R13" i="4"/>
  <c r="V13" i="4"/>
  <c r="O15" i="1"/>
  <c r="P22" i="22" s="1"/>
  <c r="O16" i="1"/>
  <c r="P23" i="22" s="1"/>
  <c r="L15" i="1"/>
  <c r="N10" i="22" s="1"/>
  <c r="Q22" i="22"/>
  <c r="L16" i="1"/>
  <c r="N11" i="22" s="1"/>
  <c r="Q23" i="22"/>
  <c r="M15" i="1"/>
  <c r="N22" i="22" s="1"/>
  <c r="Q15" i="1"/>
  <c r="R22" i="22" s="1"/>
  <c r="M16" i="1"/>
  <c r="N23" i="22" s="1"/>
  <c r="Q16" i="1"/>
  <c r="R23" i="22" s="1"/>
  <c r="N15" i="1"/>
  <c r="O22" i="22" s="1"/>
  <c r="R15" i="1"/>
  <c r="S22" i="22" s="1"/>
  <c r="N16" i="1"/>
  <c r="O23" i="22" s="1"/>
  <c r="S12" i="3"/>
  <c r="S7" i="3"/>
  <c r="X14" i="26" s="1"/>
  <c r="Q68" i="22" l="1"/>
  <c r="R67" i="22"/>
  <c r="T68" i="22"/>
  <c r="P67" i="22"/>
  <c r="S67" i="22"/>
  <c r="V67" i="22"/>
  <c r="O68" i="22"/>
  <c r="R68" i="22"/>
  <c r="N67" i="22"/>
  <c r="U67" i="22"/>
  <c r="P68" i="22"/>
  <c r="O67" i="22"/>
  <c r="T67" i="22"/>
  <c r="U68" i="22"/>
  <c r="Q67" i="22"/>
  <c r="S68" i="22"/>
  <c r="T45" i="22"/>
  <c r="O44" i="22"/>
  <c r="N44" i="22"/>
  <c r="N45" i="22"/>
  <c r="R45" i="22"/>
  <c r="Q45" i="22"/>
  <c r="P45" i="22"/>
  <c r="T44" i="22"/>
  <c r="O45" i="22"/>
  <c r="P44" i="22"/>
  <c r="S44" i="22"/>
  <c r="R44" i="22"/>
  <c r="Q44" i="22"/>
  <c r="B63" i="8" l="1"/>
  <c r="B62" i="8"/>
  <c r="B61" i="8"/>
  <c r="L61" i="8" s="1"/>
  <c r="AA61" i="8" s="1"/>
  <c r="B60" i="8"/>
  <c r="L60" i="8" s="1"/>
  <c r="AB60" i="8" s="1"/>
  <c r="B59" i="8"/>
  <c r="B58" i="8"/>
  <c r="B57" i="8"/>
  <c r="C57" i="8" s="1"/>
  <c r="X61" i="8" l="1"/>
  <c r="C58" i="8"/>
  <c r="D58" i="8"/>
  <c r="E58" i="8"/>
  <c r="I58" i="8"/>
  <c r="F58" i="8"/>
  <c r="J58" i="8"/>
  <c r="G58" i="8"/>
  <c r="H58" i="8"/>
  <c r="E62" i="8"/>
  <c r="I62" i="8"/>
  <c r="F62" i="8"/>
  <c r="J62" i="8"/>
  <c r="C62" i="8"/>
  <c r="G62" i="8"/>
  <c r="D62" i="8"/>
  <c r="H62" i="8"/>
  <c r="E59" i="8"/>
  <c r="I59" i="8"/>
  <c r="F59" i="8"/>
  <c r="J59" i="8"/>
  <c r="C59" i="8"/>
  <c r="G59" i="8"/>
  <c r="D59" i="8"/>
  <c r="H59" i="8"/>
  <c r="E63" i="8"/>
  <c r="I63" i="8"/>
  <c r="F63" i="8"/>
  <c r="J63" i="8"/>
  <c r="C63" i="8"/>
  <c r="G63" i="8"/>
  <c r="D63" i="8"/>
  <c r="H63" i="8"/>
  <c r="AB61" i="8"/>
  <c r="E60" i="8"/>
  <c r="I60" i="8"/>
  <c r="F60" i="8"/>
  <c r="J60" i="8"/>
  <c r="C60" i="8"/>
  <c r="G60" i="8"/>
  <c r="D60" i="8"/>
  <c r="H60" i="8"/>
  <c r="L58" i="8"/>
  <c r="O61" i="8"/>
  <c r="L62" i="8"/>
  <c r="P62" i="8" s="1"/>
  <c r="F57" i="8"/>
  <c r="J57" i="8"/>
  <c r="G57" i="8"/>
  <c r="D57" i="8"/>
  <c r="H57" i="8"/>
  <c r="E57" i="8"/>
  <c r="I57" i="8"/>
  <c r="E61" i="8"/>
  <c r="I61" i="8"/>
  <c r="F61" i="8"/>
  <c r="J61" i="8"/>
  <c r="C61" i="8"/>
  <c r="G61" i="8"/>
  <c r="D61" i="8"/>
  <c r="H61" i="8"/>
  <c r="L59" i="8"/>
  <c r="S61" i="8"/>
  <c r="L63" i="8"/>
  <c r="L57" i="8"/>
  <c r="T57" i="8" s="1"/>
  <c r="P60" i="8"/>
  <c r="T60" i="8"/>
  <c r="Y60" i="8"/>
  <c r="AC60" i="8"/>
  <c r="M60" i="8"/>
  <c r="Q60" i="8"/>
  <c r="V60" i="8"/>
  <c r="Z60" i="8"/>
  <c r="P61" i="8"/>
  <c r="T61" i="8"/>
  <c r="Y61" i="8"/>
  <c r="AC61" i="8"/>
  <c r="N60" i="8"/>
  <c r="R60" i="8"/>
  <c r="W60" i="8"/>
  <c r="AA60" i="8"/>
  <c r="M61" i="8"/>
  <c r="Q61" i="8"/>
  <c r="V61" i="8"/>
  <c r="Z61" i="8"/>
  <c r="O60" i="8"/>
  <c r="S60" i="8"/>
  <c r="X60" i="8"/>
  <c r="N61" i="8"/>
  <c r="R61" i="8"/>
  <c r="W61" i="8"/>
  <c r="G60" i="22"/>
  <c r="E60" i="22"/>
  <c r="C60" i="22"/>
  <c r="E59" i="22"/>
  <c r="C59" i="22"/>
  <c r="D11" i="26"/>
  <c r="J27" i="26"/>
  <c r="G27" i="26"/>
  <c r="D27" i="26"/>
  <c r="J19" i="26"/>
  <c r="G19" i="26"/>
  <c r="D19" i="26"/>
  <c r="J11" i="26"/>
  <c r="G11" i="26"/>
  <c r="AC62" i="8" l="1"/>
  <c r="Q62" i="8"/>
  <c r="Y62" i="8"/>
  <c r="V62" i="8"/>
  <c r="M62" i="8"/>
  <c r="T62" i="8"/>
  <c r="AC63" i="8"/>
  <c r="AB63" i="8"/>
  <c r="W63" i="8"/>
  <c r="Q63" i="8"/>
  <c r="AA63" i="8"/>
  <c r="V63" i="8"/>
  <c r="O63" i="8"/>
  <c r="Z63" i="8"/>
  <c r="S63" i="8"/>
  <c r="N63" i="8"/>
  <c r="X63" i="8"/>
  <c r="R63" i="8"/>
  <c r="M63" i="8"/>
  <c r="Z58" i="8"/>
  <c r="W58" i="8"/>
  <c r="N58" i="8"/>
  <c r="AB58" i="8"/>
  <c r="S58" i="8"/>
  <c r="AA58" i="8"/>
  <c r="R58" i="8"/>
  <c r="X58" i="8"/>
  <c r="O58" i="8"/>
  <c r="AC59" i="8"/>
  <c r="AB59" i="8"/>
  <c r="W59" i="8"/>
  <c r="Q59" i="8"/>
  <c r="AA59" i="8"/>
  <c r="V59" i="8"/>
  <c r="O59" i="8"/>
  <c r="Z59" i="8"/>
  <c r="S59" i="8"/>
  <c r="N59" i="8"/>
  <c r="X59" i="8"/>
  <c r="R59" i="8"/>
  <c r="M59" i="8"/>
  <c r="V58" i="8"/>
  <c r="Y58" i="8"/>
  <c r="Y63" i="8"/>
  <c r="Y59" i="8"/>
  <c r="Q58" i="8"/>
  <c r="T58" i="8"/>
  <c r="T63" i="8"/>
  <c r="T59" i="8"/>
  <c r="M58" i="8"/>
  <c r="P58" i="8"/>
  <c r="P63" i="8"/>
  <c r="P59" i="8"/>
  <c r="AC58" i="8"/>
  <c r="Z62" i="8"/>
  <c r="W62" i="8"/>
  <c r="N62" i="8"/>
  <c r="AB62" i="8"/>
  <c r="S62" i="8"/>
  <c r="AA62" i="8"/>
  <c r="R62" i="8"/>
  <c r="X62" i="8"/>
  <c r="O62" i="8"/>
  <c r="P57" i="8"/>
  <c r="N57" i="8"/>
  <c r="M57" i="8"/>
  <c r="Z57" i="8"/>
  <c r="AC57" i="8"/>
  <c r="W57" i="8"/>
  <c r="V57" i="8"/>
  <c r="Y57" i="8"/>
  <c r="R57" i="8"/>
  <c r="Q57" i="8"/>
  <c r="AA57" i="8"/>
  <c r="O57" i="8"/>
  <c r="AB57" i="8"/>
  <c r="X57" i="8"/>
  <c r="S57" i="8"/>
  <c r="D23" i="26"/>
  <c r="D15" i="26"/>
  <c r="N26" i="26"/>
  <c r="M26" i="26"/>
  <c r="K26" i="26"/>
  <c r="J26" i="26"/>
  <c r="H26" i="26"/>
  <c r="G26" i="26"/>
  <c r="E26" i="26"/>
  <c r="D26" i="26"/>
  <c r="K25" i="26"/>
  <c r="J25" i="26"/>
  <c r="H25" i="26"/>
  <c r="G25" i="26"/>
  <c r="E25" i="26"/>
  <c r="D25" i="26"/>
  <c r="K22" i="26"/>
  <c r="J22" i="26"/>
  <c r="H22" i="26"/>
  <c r="G22" i="26"/>
  <c r="E22" i="26"/>
  <c r="D22" i="26"/>
  <c r="N18" i="26"/>
  <c r="M18" i="26"/>
  <c r="K18" i="26"/>
  <c r="J18" i="26"/>
  <c r="H18" i="26"/>
  <c r="G18" i="26"/>
  <c r="E18" i="26"/>
  <c r="D18" i="26"/>
  <c r="K17" i="26"/>
  <c r="J17" i="26"/>
  <c r="H17" i="26"/>
  <c r="G17" i="26"/>
  <c r="E17" i="26"/>
  <c r="D17" i="26"/>
  <c r="K14" i="26"/>
  <c r="J14" i="26"/>
  <c r="H14" i="26"/>
  <c r="G14" i="26"/>
  <c r="E14" i="26"/>
  <c r="D14" i="26"/>
  <c r="N10" i="26"/>
  <c r="M10" i="26"/>
  <c r="K10" i="26"/>
  <c r="J10" i="26"/>
  <c r="H10" i="26"/>
  <c r="G10" i="26"/>
  <c r="E10" i="26"/>
  <c r="D10" i="26"/>
  <c r="K9" i="26"/>
  <c r="J9" i="26"/>
  <c r="H9" i="26"/>
  <c r="G9" i="26"/>
  <c r="E9" i="26"/>
  <c r="D9" i="26"/>
  <c r="K6" i="26"/>
  <c r="J6" i="26"/>
  <c r="H6" i="26"/>
  <c r="G6" i="26"/>
  <c r="E6" i="26"/>
  <c r="D6" i="26"/>
  <c r="D37" i="22"/>
  <c r="E37" i="22"/>
  <c r="F37" i="22"/>
  <c r="G37" i="22"/>
  <c r="H37" i="22"/>
  <c r="D55" i="22" l="1"/>
  <c r="E55" i="22"/>
  <c r="F55" i="22"/>
  <c r="G55" i="22"/>
  <c r="H55" i="22"/>
  <c r="Q38" i="1" l="1"/>
  <c r="O38" i="1"/>
  <c r="N38" i="1"/>
  <c r="M38" i="1"/>
  <c r="L38" i="1"/>
  <c r="N7" i="3"/>
  <c r="C54" i="22" l="1"/>
  <c r="D54" i="22"/>
  <c r="E54" i="22"/>
  <c r="F54" i="22"/>
  <c r="G54" i="22"/>
  <c r="H54" i="22"/>
  <c r="C53" i="22"/>
  <c r="D53" i="22"/>
  <c r="E53" i="22"/>
  <c r="F53" i="22"/>
  <c r="G53" i="22"/>
  <c r="H53" i="22"/>
  <c r="W61" i="22"/>
  <c r="W62" i="22"/>
  <c r="W63" i="22"/>
  <c r="W64" i="22"/>
  <c r="W65" i="22"/>
  <c r="W66" i="22"/>
  <c r="F45" i="22"/>
  <c r="F44" i="22"/>
  <c r="F43" i="22"/>
  <c r="C45" i="22"/>
  <c r="C44" i="22"/>
  <c r="C43" i="22"/>
  <c r="C39" i="22"/>
  <c r="D39" i="22"/>
  <c r="E39" i="22"/>
  <c r="F39" i="22"/>
  <c r="H39" i="22"/>
  <c r="C38" i="22"/>
  <c r="D38" i="22"/>
  <c r="E38" i="22"/>
  <c r="F38" i="22"/>
  <c r="G38" i="22"/>
  <c r="H38" i="22"/>
  <c r="U38" i="22"/>
  <c r="U39" i="22"/>
  <c r="U40" i="22"/>
  <c r="U41" i="22"/>
  <c r="U42" i="22"/>
  <c r="U43" i="22"/>
  <c r="C28" i="22"/>
  <c r="N12" i="5"/>
  <c r="Y12" i="5" s="1"/>
  <c r="M12" i="4"/>
  <c r="V12" i="4" s="1"/>
  <c r="R13" i="1"/>
  <c r="S20" i="22" l="1"/>
  <c r="V66" i="22"/>
  <c r="T43" i="22"/>
  <c r="V12" i="5"/>
  <c r="S11" i="5"/>
  <c r="O12" i="5"/>
  <c r="N56" i="22" s="1"/>
  <c r="W12" i="5"/>
  <c r="P11" i="5"/>
  <c r="O55" i="22" s="1"/>
  <c r="T11" i="5"/>
  <c r="X11" i="5"/>
  <c r="P12" i="5"/>
  <c r="O56" i="22" s="1"/>
  <c r="T12" i="5"/>
  <c r="X12" i="5"/>
  <c r="R11" i="5"/>
  <c r="V11" i="5"/>
  <c r="R12" i="5"/>
  <c r="O11" i="5"/>
  <c r="N55" i="22" s="1"/>
  <c r="W11" i="5"/>
  <c r="S12" i="5"/>
  <c r="Q11" i="5"/>
  <c r="U11" i="5"/>
  <c r="Y11" i="5"/>
  <c r="Q12" i="5"/>
  <c r="U12" i="5"/>
  <c r="R11" i="4"/>
  <c r="S11" i="4"/>
  <c r="N11" i="4"/>
  <c r="N32" i="22" s="1"/>
  <c r="O12" i="4"/>
  <c r="O11" i="4"/>
  <c r="U11" i="4"/>
  <c r="P12" i="4"/>
  <c r="Q11" i="4"/>
  <c r="V11" i="4"/>
  <c r="S12" i="4"/>
  <c r="T12" i="4"/>
  <c r="Q12" i="4"/>
  <c r="U12" i="4"/>
  <c r="P11" i="4"/>
  <c r="T11" i="4"/>
  <c r="N12" i="4"/>
  <c r="N33" i="22" s="1"/>
  <c r="R12" i="4"/>
  <c r="P13" i="1"/>
  <c r="P12" i="1"/>
  <c r="Q13" i="1"/>
  <c r="O12" i="1"/>
  <c r="O13" i="1"/>
  <c r="L12" i="1"/>
  <c r="N8" i="22" s="1"/>
  <c r="L13" i="1"/>
  <c r="N9" i="22" s="1"/>
  <c r="M12" i="1"/>
  <c r="Q12" i="1"/>
  <c r="M13" i="1"/>
  <c r="N12" i="1"/>
  <c r="R12" i="1"/>
  <c r="N13" i="1"/>
  <c r="L7" i="8"/>
  <c r="M7" i="8" s="1"/>
  <c r="B10" i="2"/>
  <c r="C10" i="2"/>
  <c r="D10" i="2"/>
  <c r="E10" i="2"/>
  <c r="H6" i="2"/>
  <c r="I6" i="2" s="1"/>
  <c r="F7" i="2"/>
  <c r="G7" i="2" s="1"/>
  <c r="H7" i="2"/>
  <c r="I7" i="2" s="1"/>
  <c r="F14" i="2"/>
  <c r="H14" i="2"/>
  <c r="I14" i="2" s="1"/>
  <c r="F15" i="2"/>
  <c r="G15" i="2" s="1"/>
  <c r="H15" i="2"/>
  <c r="I15" i="2" s="1"/>
  <c r="F23" i="2"/>
  <c r="G23" i="2" s="1"/>
  <c r="H23" i="2"/>
  <c r="I23" i="2" s="1"/>
  <c r="F24" i="2"/>
  <c r="G24" i="2" s="1"/>
  <c r="H24" i="2"/>
  <c r="I24" i="2" s="1"/>
  <c r="P12" i="3"/>
  <c r="Q13" i="3" s="1"/>
  <c r="N12" i="3"/>
  <c r="O13" i="3" s="1"/>
  <c r="L12" i="3"/>
  <c r="M13" i="3" s="1"/>
  <c r="P7" i="3"/>
  <c r="O8" i="3"/>
  <c r="L7" i="3"/>
  <c r="M29" i="4"/>
  <c r="R46" i="19"/>
  <c r="T46" i="19" s="1"/>
  <c r="J47" i="19" s="1"/>
  <c r="O46" i="19"/>
  <c r="Q46" i="19" s="1"/>
  <c r="G47" i="19" s="1"/>
  <c r="L46" i="19"/>
  <c r="N46" i="19" s="1"/>
  <c r="D47" i="19" s="1"/>
  <c r="R43" i="19"/>
  <c r="T43" i="19" s="1"/>
  <c r="J44" i="19" s="1"/>
  <c r="O43" i="19"/>
  <c r="Q43" i="19" s="1"/>
  <c r="G44" i="19" s="1"/>
  <c r="L43" i="19"/>
  <c r="M43" i="19" s="1"/>
  <c r="C44" i="19" s="1"/>
  <c r="R40" i="19"/>
  <c r="T40" i="19" s="1"/>
  <c r="J41" i="19" s="1"/>
  <c r="O40" i="19"/>
  <c r="P40" i="19" s="1"/>
  <c r="F41" i="19" s="1"/>
  <c r="L40" i="19"/>
  <c r="M40" i="19" s="1"/>
  <c r="C41" i="19" s="1"/>
  <c r="R29" i="19"/>
  <c r="S29" i="19" s="1"/>
  <c r="I30" i="19" s="1"/>
  <c r="O29" i="19"/>
  <c r="Q29" i="19" s="1"/>
  <c r="G30" i="19" s="1"/>
  <c r="L29" i="19"/>
  <c r="N29" i="19" s="1"/>
  <c r="D30" i="19" s="1"/>
  <c r="R26" i="19"/>
  <c r="T26" i="19" s="1"/>
  <c r="J27" i="19" s="1"/>
  <c r="O26" i="19"/>
  <c r="Q26" i="19" s="1"/>
  <c r="G27" i="19" s="1"/>
  <c r="L26" i="19"/>
  <c r="N26" i="19" s="1"/>
  <c r="D27" i="19" s="1"/>
  <c r="R23" i="19"/>
  <c r="T23" i="19" s="1"/>
  <c r="J24" i="19" s="1"/>
  <c r="O23" i="19"/>
  <c r="Q23" i="19" s="1"/>
  <c r="G24" i="19" s="1"/>
  <c r="L23" i="19"/>
  <c r="N23" i="19" s="1"/>
  <c r="D24" i="19" s="1"/>
  <c r="R12" i="19"/>
  <c r="T12" i="19" s="1"/>
  <c r="J13" i="19" s="1"/>
  <c r="O12" i="19"/>
  <c r="P12" i="19" s="1"/>
  <c r="F13" i="19" s="1"/>
  <c r="L12" i="19"/>
  <c r="N12" i="19" s="1"/>
  <c r="D13" i="19" s="1"/>
  <c r="R9" i="19"/>
  <c r="S9" i="19" s="1"/>
  <c r="I10" i="19" s="1"/>
  <c r="O9" i="19"/>
  <c r="P9" i="19" s="1"/>
  <c r="F10" i="19" s="1"/>
  <c r="L9" i="19"/>
  <c r="M9" i="19" s="1"/>
  <c r="C10" i="19" s="1"/>
  <c r="R6" i="19"/>
  <c r="T6" i="19" s="1"/>
  <c r="J7" i="19" s="1"/>
  <c r="O6" i="19"/>
  <c r="Q6" i="19" s="1"/>
  <c r="G7" i="19" s="1"/>
  <c r="L6" i="19"/>
  <c r="N6" i="19" s="1"/>
  <c r="D7" i="19" s="1"/>
  <c r="R48" i="10"/>
  <c r="S48" i="10" s="1"/>
  <c r="I49" i="10" s="1"/>
  <c r="O48" i="10"/>
  <c r="P48" i="10" s="1"/>
  <c r="F49" i="10" s="1"/>
  <c r="L48" i="10"/>
  <c r="N48" i="10" s="1"/>
  <c r="D49" i="10" s="1"/>
  <c r="R45" i="10"/>
  <c r="T45" i="10" s="1"/>
  <c r="J46" i="10" s="1"/>
  <c r="O45" i="10"/>
  <c r="Q45" i="10" s="1"/>
  <c r="G46" i="10" s="1"/>
  <c r="L45" i="10"/>
  <c r="M45" i="10" s="1"/>
  <c r="C46" i="10" s="1"/>
  <c r="R42" i="10"/>
  <c r="T42" i="10" s="1"/>
  <c r="J43" i="10" s="1"/>
  <c r="O42" i="10"/>
  <c r="P42" i="10" s="1"/>
  <c r="F43" i="10" s="1"/>
  <c r="L42" i="10"/>
  <c r="N42" i="10" s="1"/>
  <c r="D43" i="10" s="1"/>
  <c r="R31" i="10"/>
  <c r="T31" i="10" s="1"/>
  <c r="J32" i="10" s="1"/>
  <c r="O31" i="10"/>
  <c r="P31" i="10" s="1"/>
  <c r="F32" i="10" s="1"/>
  <c r="L31" i="10"/>
  <c r="N31" i="10" s="1"/>
  <c r="D32" i="10" s="1"/>
  <c r="R28" i="10"/>
  <c r="S28" i="10" s="1"/>
  <c r="I29" i="10" s="1"/>
  <c r="O28" i="10"/>
  <c r="Q28" i="10" s="1"/>
  <c r="G29" i="10" s="1"/>
  <c r="L28" i="10"/>
  <c r="M28" i="10" s="1"/>
  <c r="C29" i="10" s="1"/>
  <c r="R25" i="10"/>
  <c r="S25" i="10" s="1"/>
  <c r="I26" i="10" s="1"/>
  <c r="O25" i="10"/>
  <c r="Q25" i="10" s="1"/>
  <c r="G26" i="10" s="1"/>
  <c r="L25" i="10"/>
  <c r="N25" i="10" s="1"/>
  <c r="D26" i="10" s="1"/>
  <c r="R14" i="10"/>
  <c r="T14" i="10" s="1"/>
  <c r="J15" i="10" s="1"/>
  <c r="O14" i="10"/>
  <c r="P14" i="10" s="1"/>
  <c r="F15" i="10" s="1"/>
  <c r="L14" i="10"/>
  <c r="M14" i="10" s="1"/>
  <c r="C15" i="10" s="1"/>
  <c r="R11" i="10"/>
  <c r="T11" i="10" s="1"/>
  <c r="J12" i="10" s="1"/>
  <c r="O11" i="10"/>
  <c r="Q11" i="10" s="1"/>
  <c r="G12" i="10" s="1"/>
  <c r="L11" i="10"/>
  <c r="N11" i="10" s="1"/>
  <c r="D12" i="10" s="1"/>
  <c r="R8" i="10"/>
  <c r="S8" i="10" s="1"/>
  <c r="I9" i="10" s="1"/>
  <c r="O8" i="10"/>
  <c r="P8" i="10" s="1"/>
  <c r="F9" i="10" s="1"/>
  <c r="L8" i="10"/>
  <c r="M8" i="10" s="1"/>
  <c r="C9" i="10" s="1"/>
  <c r="S6" i="19"/>
  <c r="I7" i="19" s="1"/>
  <c r="M12" i="19"/>
  <c r="C13" i="19" s="1"/>
  <c r="N9" i="19"/>
  <c r="D10" i="19" s="1"/>
  <c r="S43" i="19"/>
  <c r="I44" i="19" s="1"/>
  <c r="P45" i="10"/>
  <c r="F46" i="10" s="1"/>
  <c r="P28" i="10"/>
  <c r="F29" i="10" s="1"/>
  <c r="S31" i="10"/>
  <c r="I32" i="10" s="1"/>
  <c r="L16" i="6"/>
  <c r="O16" i="6" s="1"/>
  <c r="L24" i="6"/>
  <c r="U24" i="6" s="1"/>
  <c r="L11" i="6"/>
  <c r="S11" i="6" s="1"/>
  <c r="L17" i="6"/>
  <c r="S17" i="6" s="1"/>
  <c r="L18" i="6"/>
  <c r="S18" i="6" s="1"/>
  <c r="L23" i="6"/>
  <c r="S23" i="6" s="1"/>
  <c r="L22" i="6"/>
  <c r="S22" i="6" s="1"/>
  <c r="S15" i="6"/>
  <c r="L9" i="6"/>
  <c r="S9" i="6" s="1"/>
  <c r="L7" i="6"/>
  <c r="R7" i="6" s="1"/>
  <c r="L54" i="8"/>
  <c r="AC54" i="8" s="1"/>
  <c r="L53" i="8"/>
  <c r="N53" i="8" s="1"/>
  <c r="L52" i="8"/>
  <c r="X52" i="8" s="1"/>
  <c r="L51" i="8"/>
  <c r="AA51" i="8" s="1"/>
  <c r="L50" i="8"/>
  <c r="AB50" i="8" s="1"/>
  <c r="L49" i="8"/>
  <c r="AC49" i="8" s="1"/>
  <c r="L48" i="8"/>
  <c r="W48" i="8" s="1"/>
  <c r="L46" i="8"/>
  <c r="AC46" i="8" s="1"/>
  <c r="L45" i="8"/>
  <c r="Z45" i="8" s="1"/>
  <c r="L44" i="8"/>
  <c r="O44" i="8" s="1"/>
  <c r="L43" i="8"/>
  <c r="AB43" i="8" s="1"/>
  <c r="L42" i="8"/>
  <c r="X42" i="8" s="1"/>
  <c r="L41" i="8"/>
  <c r="Z41" i="8" s="1"/>
  <c r="L40" i="8"/>
  <c r="AA40" i="8" s="1"/>
  <c r="L38" i="8"/>
  <c r="AC38" i="8" s="1"/>
  <c r="L37" i="8"/>
  <c r="N37" i="8" s="1"/>
  <c r="L36" i="8"/>
  <c r="O36" i="8" s="1"/>
  <c r="L35" i="8"/>
  <c r="AB35" i="8" s="1"/>
  <c r="L34" i="8"/>
  <c r="O34" i="8" s="1"/>
  <c r="L33" i="8"/>
  <c r="Z33" i="8" s="1"/>
  <c r="L32" i="8"/>
  <c r="AA32" i="8" s="1"/>
  <c r="L26" i="8"/>
  <c r="AA26" i="8" s="1"/>
  <c r="L29" i="8"/>
  <c r="V29" i="8" s="1"/>
  <c r="L30" i="8"/>
  <c r="V30" i="8" s="1"/>
  <c r="L28" i="8"/>
  <c r="S28" i="8" s="1"/>
  <c r="L27" i="8"/>
  <c r="V27" i="8" s="1"/>
  <c r="L25" i="8"/>
  <c r="V25" i="8" s="1"/>
  <c r="L24" i="8"/>
  <c r="Z24" i="8" s="1"/>
  <c r="L8" i="8"/>
  <c r="V8" i="8" s="1"/>
  <c r="L9" i="8"/>
  <c r="P9" i="8" s="1"/>
  <c r="L10" i="8"/>
  <c r="V10" i="8" s="1"/>
  <c r="L11" i="8"/>
  <c r="V11" i="8" s="1"/>
  <c r="L12" i="8"/>
  <c r="V12" i="8" s="1"/>
  <c r="L13" i="8"/>
  <c r="V13" i="8" s="1"/>
  <c r="L17" i="8"/>
  <c r="Q17" i="8" s="1"/>
  <c r="L16" i="8"/>
  <c r="V16" i="8" s="1"/>
  <c r="L18" i="8"/>
  <c r="V18" i="8" s="1"/>
  <c r="L19" i="8"/>
  <c r="V19" i="8" s="1"/>
  <c r="L20" i="8"/>
  <c r="V20" i="8" s="1"/>
  <c r="L21" i="8"/>
  <c r="V21" i="8" s="1"/>
  <c r="L15" i="8"/>
  <c r="X15" i="8" s="1"/>
  <c r="N46" i="5"/>
  <c r="N38" i="5"/>
  <c r="N33" i="5"/>
  <c r="N31" i="5"/>
  <c r="N29" i="5"/>
  <c r="N10" i="5"/>
  <c r="P10" i="5" s="1"/>
  <c r="O54" i="22" s="1"/>
  <c r="N8" i="5"/>
  <c r="R8" i="5" s="1"/>
  <c r="N6" i="5"/>
  <c r="P6" i="5" s="1"/>
  <c r="Y29" i="8"/>
  <c r="Q26" i="8"/>
  <c r="X29" i="8"/>
  <c r="O53" i="8"/>
  <c r="V53" i="8"/>
  <c r="AA53" i="8"/>
  <c r="Q53" i="8"/>
  <c r="W53" i="8"/>
  <c r="AB53" i="8"/>
  <c r="M53" i="8"/>
  <c r="R53" i="8"/>
  <c r="X53" i="8"/>
  <c r="Q46" i="8"/>
  <c r="W46" i="8"/>
  <c r="S46" i="8"/>
  <c r="Z46" i="8"/>
  <c r="O46" i="8"/>
  <c r="V46" i="8"/>
  <c r="S45" i="8"/>
  <c r="Q38" i="8"/>
  <c r="W38" i="8"/>
  <c r="V38" i="8"/>
  <c r="M38" i="8"/>
  <c r="R38" i="8"/>
  <c r="X38" i="8"/>
  <c r="O38" i="8"/>
  <c r="AA38" i="8"/>
  <c r="N38" i="8"/>
  <c r="S38" i="8"/>
  <c r="Z38" i="8"/>
  <c r="AB37" i="8"/>
  <c r="S37" i="8"/>
  <c r="O37" i="8"/>
  <c r="AA37" i="8"/>
  <c r="V54" i="8"/>
  <c r="R54" i="8"/>
  <c r="P53" i="8"/>
  <c r="T53" i="8"/>
  <c r="Y53" i="8"/>
  <c r="AB54" i="8"/>
  <c r="P44" i="8"/>
  <c r="P45" i="8"/>
  <c r="Q45" i="8"/>
  <c r="T46" i="8"/>
  <c r="Y46" i="8"/>
  <c r="AB38" i="8"/>
  <c r="P37" i="8"/>
  <c r="T37" i="8"/>
  <c r="R32" i="8"/>
  <c r="V33" i="8"/>
  <c r="M37" i="8"/>
  <c r="P38" i="8"/>
  <c r="T38" i="8"/>
  <c r="Y38" i="8"/>
  <c r="P30" i="8"/>
  <c r="AC30" i="8"/>
  <c r="S30" i="8"/>
  <c r="O30" i="8"/>
  <c r="AB30" i="8"/>
  <c r="X30" i="8"/>
  <c r="T30" i="8"/>
  <c r="Y30" i="8"/>
  <c r="R30" i="8"/>
  <c r="N30" i="8"/>
  <c r="AA30" i="8"/>
  <c r="W30" i="8"/>
  <c r="Q30" i="8"/>
  <c r="M30" i="8"/>
  <c r="Z30" i="8"/>
  <c r="W29" i="8"/>
  <c r="T27" i="8"/>
  <c r="O21" i="8"/>
  <c r="R21" i="8"/>
  <c r="W21" i="8"/>
  <c r="T21" i="8"/>
  <c r="Y21" i="8"/>
  <c r="S21" i="8"/>
  <c r="Q21" i="8"/>
  <c r="M21" i="8"/>
  <c r="X20" i="8"/>
  <c r="T20" i="8"/>
  <c r="P20" i="8"/>
  <c r="AC20" i="8"/>
  <c r="Y20" i="8"/>
  <c r="S20" i="8"/>
  <c r="O20" i="8"/>
  <c r="AB20" i="8"/>
  <c r="R20" i="8"/>
  <c r="N20" i="8"/>
  <c r="AA20" i="8"/>
  <c r="W20" i="8"/>
  <c r="Q20" i="8"/>
  <c r="M20" i="8"/>
  <c r="Z20" i="8"/>
  <c r="X17" i="8"/>
  <c r="W17" i="8"/>
  <c r="P13" i="8"/>
  <c r="AC13" i="8"/>
  <c r="R13" i="8"/>
  <c r="Q13" i="8"/>
  <c r="AC12" i="8"/>
  <c r="N12" i="8"/>
  <c r="R12" i="8"/>
  <c r="Q12" i="8"/>
  <c r="R8" i="8"/>
  <c r="M44" i="4"/>
  <c r="M33" i="4"/>
  <c r="M31" i="4"/>
  <c r="M10" i="4"/>
  <c r="O10" i="4" s="1"/>
  <c r="M8" i="4"/>
  <c r="Q8" i="4" s="1"/>
  <c r="M6" i="4"/>
  <c r="S5" i="4" s="1"/>
  <c r="K45" i="1"/>
  <c r="K36" i="1"/>
  <c r="K34" i="1"/>
  <c r="L11" i="1"/>
  <c r="N7" i="22" s="1"/>
  <c r="O9" i="1"/>
  <c r="K7" i="1"/>
  <c r="P6" i="1" s="1"/>
  <c r="R24" i="6" l="1"/>
  <c r="M24" i="6"/>
  <c r="M48" i="10"/>
  <c r="C49" i="10" s="1"/>
  <c r="N28" i="10"/>
  <c r="D29" i="10" s="1"/>
  <c r="Q8" i="10"/>
  <c r="G9" i="10" s="1"/>
  <c r="O24" i="6"/>
  <c r="O23" i="6"/>
  <c r="N23" i="6"/>
  <c r="M23" i="6"/>
  <c r="T23" i="6"/>
  <c r="P23" i="6"/>
  <c r="U23" i="6"/>
  <c r="R23" i="6"/>
  <c r="U45" i="1"/>
  <c r="Y45" i="1"/>
  <c r="O45" i="1"/>
  <c r="Q45" i="1"/>
  <c r="M45" i="1"/>
  <c r="X45" i="1"/>
  <c r="L45" i="1"/>
  <c r="V45" i="1"/>
  <c r="T45" i="1"/>
  <c r="W45" i="1"/>
  <c r="P45" i="1"/>
  <c r="Y12" i="8"/>
  <c r="T12" i="8"/>
  <c r="M12" i="8"/>
  <c r="S12" i="8"/>
  <c r="S29" i="8"/>
  <c r="Z37" i="8"/>
  <c r="P26" i="8"/>
  <c r="Q27" i="8"/>
  <c r="AC26" i="8"/>
  <c r="O26" i="8"/>
  <c r="Y27" i="8"/>
  <c r="T49" i="8"/>
  <c r="AD46" i="5"/>
  <c r="AH46" i="5"/>
  <c r="AL46" i="5"/>
  <c r="R46" i="5"/>
  <c r="V46" i="5"/>
  <c r="O46" i="5"/>
  <c r="AJ46" i="5"/>
  <c r="T46" i="5"/>
  <c r="AC46" i="5"/>
  <c r="AK46" i="5"/>
  <c r="U46" i="5"/>
  <c r="AE46" i="5"/>
  <c r="AI46" i="5"/>
  <c r="AB46" i="5"/>
  <c r="S46" i="5"/>
  <c r="W46" i="5"/>
  <c r="AF46" i="5"/>
  <c r="P46" i="5"/>
  <c r="X46" i="5"/>
  <c r="AG46" i="5"/>
  <c r="Q46" i="5"/>
  <c r="Y46" i="5"/>
  <c r="AE38" i="5"/>
  <c r="AI38" i="5"/>
  <c r="AB38" i="5"/>
  <c r="S38" i="5"/>
  <c r="W38" i="5"/>
  <c r="AD38" i="5"/>
  <c r="R38" i="5"/>
  <c r="AF38" i="5"/>
  <c r="AJ38" i="5"/>
  <c r="P38" i="5"/>
  <c r="T38" i="5"/>
  <c r="X38" i="5"/>
  <c r="AH38" i="5"/>
  <c r="V38" i="5"/>
  <c r="AC38" i="5"/>
  <c r="AG38" i="5"/>
  <c r="AK38" i="5"/>
  <c r="Q38" i="5"/>
  <c r="U38" i="5"/>
  <c r="Y38" i="5"/>
  <c r="AL38" i="5"/>
  <c r="O38" i="5"/>
  <c r="AC33" i="5"/>
  <c r="AG33" i="5"/>
  <c r="AK33" i="5"/>
  <c r="Q33" i="5"/>
  <c r="U33" i="5"/>
  <c r="Y33" i="5"/>
  <c r="AJ33" i="5"/>
  <c r="X33" i="5"/>
  <c r="AD33" i="5"/>
  <c r="AH33" i="5"/>
  <c r="AL33" i="5"/>
  <c r="R33" i="5"/>
  <c r="V33" i="5"/>
  <c r="O33" i="5"/>
  <c r="P33" i="5"/>
  <c r="AE33" i="5"/>
  <c r="AI33" i="5"/>
  <c r="AB33" i="5"/>
  <c r="S33" i="5"/>
  <c r="W33" i="5"/>
  <c r="AF33" i="5"/>
  <c r="T33" i="5"/>
  <c r="AC31" i="5"/>
  <c r="AG31" i="5"/>
  <c r="AK31" i="5"/>
  <c r="Q31" i="5"/>
  <c r="U31" i="5"/>
  <c r="Y31" i="5"/>
  <c r="AF31" i="5"/>
  <c r="AD31" i="5"/>
  <c r="AH31" i="5"/>
  <c r="AL31" i="5"/>
  <c r="R31" i="5"/>
  <c r="V31" i="5"/>
  <c r="O31" i="5"/>
  <c r="P31" i="5"/>
  <c r="X31" i="5"/>
  <c r="AE31" i="5"/>
  <c r="AI31" i="5"/>
  <c r="AB31" i="5"/>
  <c r="S31" i="5"/>
  <c r="W31" i="5"/>
  <c r="AJ31" i="5"/>
  <c r="T31" i="5"/>
  <c r="AC29" i="5"/>
  <c r="AG29" i="5"/>
  <c r="AK29" i="5"/>
  <c r="R29" i="5"/>
  <c r="V29" i="5"/>
  <c r="O29" i="5"/>
  <c r="Q29" i="5"/>
  <c r="AD29" i="5"/>
  <c r="AH29" i="5"/>
  <c r="AL29" i="5"/>
  <c r="S29" i="5"/>
  <c r="W29" i="5"/>
  <c r="AB29" i="5"/>
  <c r="AJ29" i="5"/>
  <c r="AE29" i="5"/>
  <c r="AI29" i="5"/>
  <c r="P29" i="5"/>
  <c r="T29" i="5"/>
  <c r="X29" i="5"/>
  <c r="AF29" i="5"/>
  <c r="U29" i="5"/>
  <c r="Y29" i="5"/>
  <c r="Z44" i="4"/>
  <c r="AD44" i="4"/>
  <c r="Y44" i="4"/>
  <c r="R44" i="4"/>
  <c r="V44" i="4"/>
  <c r="AA44" i="4"/>
  <c r="AE44" i="4"/>
  <c r="O44" i="4"/>
  <c r="S44" i="4"/>
  <c r="N44" i="4"/>
  <c r="AB44" i="4"/>
  <c r="AF44" i="4"/>
  <c r="P44" i="4"/>
  <c r="T44" i="4"/>
  <c r="AC44" i="4"/>
  <c r="AG44" i="4"/>
  <c r="Q44" i="4"/>
  <c r="U44" i="4"/>
  <c r="P33" i="4"/>
  <c r="Z33" i="4"/>
  <c r="AD33" i="4"/>
  <c r="Y33" i="4"/>
  <c r="AA33" i="4"/>
  <c r="AE33" i="4"/>
  <c r="AB33" i="4"/>
  <c r="AF33" i="4"/>
  <c r="AC33" i="4"/>
  <c r="AG33" i="4"/>
  <c r="Z31" i="4"/>
  <c r="AD31" i="4"/>
  <c r="Y31" i="4"/>
  <c r="AA31" i="4"/>
  <c r="AE31" i="4"/>
  <c r="AF31" i="4"/>
  <c r="AC31" i="4"/>
  <c r="AG31" i="4"/>
  <c r="AB31" i="4"/>
  <c r="R31" i="4"/>
  <c r="AB29" i="4"/>
  <c r="AF29" i="4"/>
  <c r="Y29" i="4"/>
  <c r="AC29" i="4"/>
  <c r="AG29" i="4"/>
  <c r="AD29" i="4"/>
  <c r="Z29" i="4"/>
  <c r="AE29" i="4"/>
  <c r="AA29" i="4"/>
  <c r="U34" i="1"/>
  <c r="Y34" i="1"/>
  <c r="X34" i="1"/>
  <c r="V34" i="1"/>
  <c r="T34" i="1"/>
  <c r="W34" i="1"/>
  <c r="X36" i="1"/>
  <c r="V36" i="1"/>
  <c r="U36" i="1"/>
  <c r="T36" i="1"/>
  <c r="N36" i="1"/>
  <c r="W36" i="1"/>
  <c r="Y36" i="1"/>
  <c r="Y32" i="1"/>
  <c r="U32" i="1"/>
  <c r="X32" i="1"/>
  <c r="V32" i="1"/>
  <c r="T32" i="1"/>
  <c r="W32" i="1"/>
  <c r="M51" i="8"/>
  <c r="R49" i="8"/>
  <c r="Q49" i="8"/>
  <c r="S44" i="8"/>
  <c r="Q36" i="8"/>
  <c r="X36" i="8"/>
  <c r="W36" i="8"/>
  <c r="AB33" i="8"/>
  <c r="Y32" i="8"/>
  <c r="AB26" i="8"/>
  <c r="Y26" i="8"/>
  <c r="AB17" i="8"/>
  <c r="R17" i="8"/>
  <c r="P11" i="8"/>
  <c r="X11" i="8"/>
  <c r="N11" i="8"/>
  <c r="O18" i="6"/>
  <c r="U18" i="6"/>
  <c r="P18" i="6"/>
  <c r="R18" i="6"/>
  <c r="M18" i="6"/>
  <c r="N18" i="6"/>
  <c r="T18" i="6"/>
  <c r="N17" i="6"/>
  <c r="N7" i="6"/>
  <c r="W52" i="8"/>
  <c r="Q52" i="8"/>
  <c r="P52" i="8"/>
  <c r="Y52" i="8"/>
  <c r="S52" i="8"/>
  <c r="X50" i="8"/>
  <c r="Q50" i="8"/>
  <c r="Q42" i="8"/>
  <c r="V44" i="8"/>
  <c r="Q44" i="8"/>
  <c r="W44" i="8"/>
  <c r="AC41" i="8"/>
  <c r="X44" i="8"/>
  <c r="V41" i="8"/>
  <c r="M44" i="8"/>
  <c r="R44" i="8"/>
  <c r="AC44" i="8"/>
  <c r="AB41" i="8"/>
  <c r="AB44" i="8"/>
  <c r="N44" i="8"/>
  <c r="Y44" i="8"/>
  <c r="P36" i="8"/>
  <c r="R36" i="8"/>
  <c r="AB36" i="8"/>
  <c r="M36" i="8"/>
  <c r="Y36" i="8"/>
  <c r="T36" i="8"/>
  <c r="Z36" i="8"/>
  <c r="R27" i="8"/>
  <c r="V26" i="8"/>
  <c r="W27" i="8"/>
  <c r="X27" i="8"/>
  <c r="S27" i="8"/>
  <c r="Z28" i="8"/>
  <c r="R26" i="8"/>
  <c r="P17" i="8"/>
  <c r="AA17" i="8"/>
  <c r="O17" i="8"/>
  <c r="AC17" i="8"/>
  <c r="R16" i="8"/>
  <c r="S17" i="8"/>
  <c r="Y16" i="8"/>
  <c r="T17" i="8"/>
  <c r="Z17" i="8"/>
  <c r="Y17" i="8"/>
  <c r="N17" i="8"/>
  <c r="M17" i="8"/>
  <c r="G14" i="2"/>
  <c r="F18" i="2"/>
  <c r="G18" i="2" s="1"/>
  <c r="N19" i="22"/>
  <c r="P20" i="22"/>
  <c r="P19" i="22"/>
  <c r="O20" i="22"/>
  <c r="R20" i="22"/>
  <c r="S19" i="22"/>
  <c r="Q19" i="22"/>
  <c r="O19" i="22"/>
  <c r="Q20" i="22"/>
  <c r="N20" i="22"/>
  <c r="R19" i="22"/>
  <c r="P16" i="22"/>
  <c r="T7" i="6"/>
  <c r="S7" i="6"/>
  <c r="Y6" i="5"/>
  <c r="R6" i="5"/>
  <c r="W13" i="8"/>
  <c r="AB13" i="8"/>
  <c r="T13" i="8"/>
  <c r="AA29" i="8"/>
  <c r="Y33" i="8"/>
  <c r="Y42" i="8"/>
  <c r="Y54" i="8"/>
  <c r="N54" i="8"/>
  <c r="Q54" i="8"/>
  <c r="Y50" i="8"/>
  <c r="AA41" i="8"/>
  <c r="AA45" i="8"/>
  <c r="M42" i="8"/>
  <c r="M12" i="3"/>
  <c r="Y8" i="8"/>
  <c r="W12" i="8"/>
  <c r="AB12" i="8"/>
  <c r="P12" i="8"/>
  <c r="Z13" i="8"/>
  <c r="AA13" i="8"/>
  <c r="S13" i="8"/>
  <c r="X13" i="8"/>
  <c r="W16" i="8"/>
  <c r="X21" i="8"/>
  <c r="AC21" i="8"/>
  <c r="AA21" i="8"/>
  <c r="Z27" i="8"/>
  <c r="AA27" i="8"/>
  <c r="AB27" i="8"/>
  <c r="AC27" i="8"/>
  <c r="M29" i="8"/>
  <c r="N29" i="8"/>
  <c r="V37" i="8"/>
  <c r="AC37" i="8"/>
  <c r="P33" i="8"/>
  <c r="P46" i="8"/>
  <c r="T42" i="8"/>
  <c r="Y45" i="8"/>
  <c r="T54" i="8"/>
  <c r="S54" i="8"/>
  <c r="AA54" i="8"/>
  <c r="N50" i="8"/>
  <c r="M54" i="8"/>
  <c r="T50" i="8"/>
  <c r="R37" i="8"/>
  <c r="W37" i="8"/>
  <c r="R41" i="8"/>
  <c r="R45" i="8"/>
  <c r="M46" i="8"/>
  <c r="N46" i="8"/>
  <c r="X46" i="8"/>
  <c r="U17" i="6"/>
  <c r="O45" i="8"/>
  <c r="AC29" i="8"/>
  <c r="O29" i="8"/>
  <c r="S42" i="8"/>
  <c r="AA44" i="8"/>
  <c r="P24" i="6"/>
  <c r="Q14" i="10"/>
  <c r="G15" i="10" s="1"/>
  <c r="S46" i="19"/>
  <c r="I47" i="19" s="1"/>
  <c r="Z29" i="8"/>
  <c r="M45" i="8"/>
  <c r="AC45" i="8"/>
  <c r="Y41" i="8"/>
  <c r="X54" i="8"/>
  <c r="AA50" i="8"/>
  <c r="T17" i="6"/>
  <c r="N45" i="8"/>
  <c r="P29" i="8"/>
  <c r="Z9" i="8"/>
  <c r="Z12" i="8"/>
  <c r="AA12" i="8"/>
  <c r="O12" i="8"/>
  <c r="X12" i="8"/>
  <c r="M13" i="8"/>
  <c r="N13" i="8"/>
  <c r="Y13" i="8"/>
  <c r="O13" i="8"/>
  <c r="X16" i="8"/>
  <c r="Z18" i="8"/>
  <c r="Z21" i="8"/>
  <c r="AB21" i="8"/>
  <c r="P21" i="8"/>
  <c r="N21" i="8"/>
  <c r="M27" i="8"/>
  <c r="N27" i="8"/>
  <c r="O27" i="8"/>
  <c r="P27" i="8"/>
  <c r="Q29" i="8"/>
  <c r="R29" i="8"/>
  <c r="Q37" i="8"/>
  <c r="P34" i="8"/>
  <c r="Y37" i="8"/>
  <c r="V45" i="8"/>
  <c r="P42" i="8"/>
  <c r="T45" i="8"/>
  <c r="P54" i="8"/>
  <c r="O54" i="8"/>
  <c r="W54" i="8"/>
  <c r="Z54" i="8"/>
  <c r="V50" i="8"/>
  <c r="S33" i="8"/>
  <c r="X37" i="8"/>
  <c r="AB45" i="8"/>
  <c r="AA46" i="8"/>
  <c r="AB46" i="8"/>
  <c r="R46" i="8"/>
  <c r="T29" i="8"/>
  <c r="W42" i="8"/>
  <c r="X45" i="8"/>
  <c r="AA42" i="8"/>
  <c r="M31" i="10"/>
  <c r="C32" i="10" s="1"/>
  <c r="T29" i="19"/>
  <c r="J30" i="19" s="1"/>
  <c r="Y24" i="8"/>
  <c r="AB24" i="8"/>
  <c r="T24" i="8"/>
  <c r="M48" i="8"/>
  <c r="T48" i="8"/>
  <c r="Q48" i="8"/>
  <c r="P48" i="8"/>
  <c r="AB48" i="8"/>
  <c r="N48" i="8"/>
  <c r="O24" i="8"/>
  <c r="S40" i="19"/>
  <c r="I41" i="19" s="1"/>
  <c r="M46" i="19"/>
  <c r="C47" i="19" s="1"/>
  <c r="N43" i="19"/>
  <c r="D44" i="19" s="1"/>
  <c r="N40" i="19"/>
  <c r="D41" i="19" s="1"/>
  <c r="M7" i="3"/>
  <c r="M8" i="3"/>
  <c r="Q8" i="3"/>
  <c r="Q65" i="22"/>
  <c r="O66" i="22"/>
  <c r="S66" i="22"/>
  <c r="R65" i="22"/>
  <c r="U66" i="22"/>
  <c r="N65" i="22"/>
  <c r="N66" i="22"/>
  <c r="P66" i="22"/>
  <c r="S65" i="22"/>
  <c r="T66" i="22"/>
  <c r="P65" i="22"/>
  <c r="R66" i="22"/>
  <c r="Q66" i="22"/>
  <c r="V65" i="22"/>
  <c r="T65" i="22"/>
  <c r="O65" i="22"/>
  <c r="U65" i="22"/>
  <c r="X10" i="5"/>
  <c r="O9" i="5"/>
  <c r="N53" i="22" s="1"/>
  <c r="O62" i="22"/>
  <c r="N43" i="22"/>
  <c r="R43" i="22"/>
  <c r="N42" i="22"/>
  <c r="Q43" i="22"/>
  <c r="S42" i="22"/>
  <c r="Q42" i="22"/>
  <c r="P43" i="22"/>
  <c r="S43" i="22"/>
  <c r="T42" i="22"/>
  <c r="P42" i="22"/>
  <c r="R42" i="22"/>
  <c r="O43" i="22"/>
  <c r="O42" i="22"/>
  <c r="O39" i="22"/>
  <c r="Q9" i="5"/>
  <c r="S9" i="5"/>
  <c r="U10" i="5"/>
  <c r="S10" i="5"/>
  <c r="V9" i="5"/>
  <c r="T9" i="5"/>
  <c r="P46" i="19"/>
  <c r="F47" i="19" s="1"/>
  <c r="P23" i="19"/>
  <c r="F24" i="19" s="1"/>
  <c r="S23" i="19"/>
  <c r="I24" i="19" s="1"/>
  <c r="S12" i="19"/>
  <c r="I13" i="19" s="1"/>
  <c r="Q9" i="19"/>
  <c r="G10" i="19" s="1"/>
  <c r="S14" i="10"/>
  <c r="I15" i="10" s="1"/>
  <c r="T48" i="10"/>
  <c r="J49" i="10" s="1"/>
  <c r="S45" i="10"/>
  <c r="I46" i="10" s="1"/>
  <c r="Q42" i="10"/>
  <c r="G43" i="10" s="1"/>
  <c r="S42" i="10"/>
  <c r="I43" i="10" s="1"/>
  <c r="M25" i="10"/>
  <c r="C26" i="10" s="1"/>
  <c r="T25" i="10"/>
  <c r="J26" i="10" s="1"/>
  <c r="Y49" i="8"/>
  <c r="P51" i="8"/>
  <c r="V49" i="8"/>
  <c r="W51" i="8"/>
  <c r="P49" i="8"/>
  <c r="AB49" i="8"/>
  <c r="R35" i="8"/>
  <c r="V32" i="8"/>
  <c r="T32" i="8"/>
  <c r="N36" i="8"/>
  <c r="M33" i="8"/>
  <c r="V36" i="8"/>
  <c r="N35" i="8"/>
  <c r="Q32" i="8"/>
  <c r="Q35" i="8"/>
  <c r="AC35" i="8"/>
  <c r="X34" i="8"/>
  <c r="V34" i="8"/>
  <c r="O35" i="8"/>
  <c r="W32" i="8"/>
  <c r="M35" i="8"/>
  <c r="Y35" i="8"/>
  <c r="T28" i="8"/>
  <c r="N24" i="8"/>
  <c r="O28" i="8"/>
  <c r="T26" i="8"/>
  <c r="M24" i="8"/>
  <c r="Q28" i="8"/>
  <c r="P18" i="8"/>
  <c r="AB15" i="8"/>
  <c r="R18" i="8"/>
  <c r="Z15" i="8"/>
  <c r="W8" i="8"/>
  <c r="AB8" i="8"/>
  <c r="R17" i="6"/>
  <c r="R11" i="6"/>
  <c r="O7" i="6"/>
  <c r="Q10" i="5"/>
  <c r="O10" i="5"/>
  <c r="N54" i="22" s="1"/>
  <c r="X9" i="5"/>
  <c r="S31" i="4"/>
  <c r="O12" i="3"/>
  <c r="F10" i="2"/>
  <c r="G10" i="2" s="1"/>
  <c r="T22" i="6"/>
  <c r="O22" i="6"/>
  <c r="P22" i="6"/>
  <c r="U22" i="6"/>
  <c r="M22" i="6"/>
  <c r="R22" i="6"/>
  <c r="N22" i="6"/>
  <c r="M17" i="6"/>
  <c r="O17" i="6"/>
  <c r="P17" i="6"/>
  <c r="P16" i="6"/>
  <c r="S16" i="6"/>
  <c r="M16" i="6"/>
  <c r="U16" i="6"/>
  <c r="N16" i="6"/>
  <c r="T16" i="6"/>
  <c r="R15" i="6"/>
  <c r="N15" i="6"/>
  <c r="T15" i="6"/>
  <c r="M15" i="6"/>
  <c r="O15" i="6"/>
  <c r="U15" i="6"/>
  <c r="P15" i="6"/>
  <c r="M7" i="6"/>
  <c r="U7" i="6"/>
  <c r="P7" i="6"/>
  <c r="T11" i="6"/>
  <c r="P11" i="6"/>
  <c r="O11" i="6"/>
  <c r="O9" i="6"/>
  <c r="U9" i="6"/>
  <c r="N9" i="6"/>
  <c r="M9" i="6"/>
  <c r="T9" i="6"/>
  <c r="R9" i="6"/>
  <c r="P9" i="6"/>
  <c r="V52" i="8"/>
  <c r="T52" i="8"/>
  <c r="N52" i="8"/>
  <c r="O52" i="8"/>
  <c r="M52" i="8"/>
  <c r="AC52" i="8"/>
  <c r="AB52" i="8"/>
  <c r="R51" i="8"/>
  <c r="Z51" i="8"/>
  <c r="AC51" i="8"/>
  <c r="X51" i="8"/>
  <c r="AB51" i="8"/>
  <c r="N51" i="8"/>
  <c r="V51" i="8"/>
  <c r="Y51" i="8"/>
  <c r="S51" i="8"/>
  <c r="Q51" i="8"/>
  <c r="T51" i="8"/>
  <c r="O51" i="8"/>
  <c r="S50" i="8"/>
  <c r="W50" i="8"/>
  <c r="M50" i="8"/>
  <c r="P50" i="8"/>
  <c r="O50" i="8"/>
  <c r="R50" i="8"/>
  <c r="Z50" i="8"/>
  <c r="AC50" i="8"/>
  <c r="X49" i="8"/>
  <c r="W49" i="8"/>
  <c r="O49" i="8"/>
  <c r="N49" i="8"/>
  <c r="M49" i="8"/>
  <c r="AA49" i="8"/>
  <c r="Z49" i="8"/>
  <c r="S49" i="8"/>
  <c r="AC48" i="8"/>
  <c r="S48" i="8"/>
  <c r="AA48" i="8"/>
  <c r="V48" i="8"/>
  <c r="Y48" i="8"/>
  <c r="R48" i="8"/>
  <c r="S26" i="19"/>
  <c r="I27" i="19" s="1"/>
  <c r="P26" i="19"/>
  <c r="F27" i="19" s="1"/>
  <c r="M29" i="19"/>
  <c r="C30" i="19" s="1"/>
  <c r="M26" i="19"/>
  <c r="C27" i="19" s="1"/>
  <c r="Z44" i="8"/>
  <c r="T44" i="8"/>
  <c r="Y43" i="8"/>
  <c r="S43" i="8"/>
  <c r="Z43" i="8"/>
  <c r="N43" i="8"/>
  <c r="AA43" i="8"/>
  <c r="Q43" i="8"/>
  <c r="T43" i="8"/>
  <c r="R43" i="8"/>
  <c r="AC43" i="8"/>
  <c r="O43" i="8"/>
  <c r="V43" i="8"/>
  <c r="X43" i="8"/>
  <c r="W43" i="8"/>
  <c r="M43" i="8"/>
  <c r="P43" i="8"/>
  <c r="AB42" i="8"/>
  <c r="N42" i="8"/>
  <c r="M41" i="8"/>
  <c r="N41" i="8"/>
  <c r="P41" i="8"/>
  <c r="W41" i="8"/>
  <c r="Q41" i="8"/>
  <c r="T41" i="8"/>
  <c r="S41" i="8"/>
  <c r="X41" i="8"/>
  <c r="O41" i="8"/>
  <c r="Z40" i="8"/>
  <c r="AB40" i="8"/>
  <c r="N40" i="8"/>
  <c r="Y40" i="8"/>
  <c r="V40" i="8"/>
  <c r="T40" i="8"/>
  <c r="S40" i="8"/>
  <c r="W40" i="8"/>
  <c r="M40" i="8"/>
  <c r="P40" i="8"/>
  <c r="X40" i="8"/>
  <c r="R40" i="8"/>
  <c r="AC40" i="8"/>
  <c r="Q40" i="8"/>
  <c r="O40" i="8"/>
  <c r="T9" i="19"/>
  <c r="J10" i="19" s="1"/>
  <c r="Q12" i="19"/>
  <c r="G13" i="19" s="1"/>
  <c r="P6" i="19"/>
  <c r="F7" i="19" s="1"/>
  <c r="M6" i="19"/>
  <c r="C7" i="19" s="1"/>
  <c r="AC36" i="8"/>
  <c r="X35" i="8"/>
  <c r="AA35" i="8"/>
  <c r="Z35" i="8"/>
  <c r="T35" i="8"/>
  <c r="S35" i="8"/>
  <c r="W35" i="8"/>
  <c r="V35" i="8"/>
  <c r="P35" i="8"/>
  <c r="Z34" i="8"/>
  <c r="AB34" i="8"/>
  <c r="Y34" i="8"/>
  <c r="S34" i="8"/>
  <c r="M34" i="8"/>
  <c r="W34" i="8"/>
  <c r="R34" i="8"/>
  <c r="T34" i="8"/>
  <c r="N34" i="8"/>
  <c r="Q34" i="8"/>
  <c r="AC34" i="8"/>
  <c r="R33" i="8"/>
  <c r="O33" i="8"/>
  <c r="Q33" i="8"/>
  <c r="AC33" i="8"/>
  <c r="N33" i="8"/>
  <c r="W33" i="8"/>
  <c r="T33" i="8"/>
  <c r="AA33" i="8"/>
  <c r="X33" i="8"/>
  <c r="N32" i="8"/>
  <c r="M32" i="8"/>
  <c r="P32" i="8"/>
  <c r="AB32" i="8"/>
  <c r="X32" i="8"/>
  <c r="Z32" i="8"/>
  <c r="AC32" i="8"/>
  <c r="T28" i="10"/>
  <c r="J29" i="10" s="1"/>
  <c r="Q31" i="10"/>
  <c r="G32" i="10" s="1"/>
  <c r="P25" i="10"/>
  <c r="F26" i="10" s="1"/>
  <c r="Q48" i="10"/>
  <c r="G49" i="10" s="1"/>
  <c r="N45" i="10"/>
  <c r="D46" i="10" s="1"/>
  <c r="R28" i="8"/>
  <c r="AC28" i="8"/>
  <c r="W28" i="8"/>
  <c r="N28" i="8"/>
  <c r="AA28" i="8"/>
  <c r="X28" i="8"/>
  <c r="P28" i="8"/>
  <c r="V28" i="8"/>
  <c r="M28" i="8"/>
  <c r="Z26" i="8"/>
  <c r="M26" i="8"/>
  <c r="S26" i="8"/>
  <c r="N26" i="8"/>
  <c r="Q25" i="8"/>
  <c r="AA25" i="8"/>
  <c r="AB25" i="8"/>
  <c r="T25" i="8"/>
  <c r="M25" i="8"/>
  <c r="AC25" i="8"/>
  <c r="N25" i="8"/>
  <c r="O25" i="8"/>
  <c r="W25" i="8"/>
  <c r="X25" i="8"/>
  <c r="Y25" i="8"/>
  <c r="Z25" i="8"/>
  <c r="P25" i="8"/>
  <c r="R25" i="8"/>
  <c r="S25" i="8"/>
  <c r="W24" i="8"/>
  <c r="R24" i="8"/>
  <c r="S24" i="8"/>
  <c r="AC24" i="8"/>
  <c r="AA24" i="8"/>
  <c r="V24" i="8"/>
  <c r="Q24" i="8"/>
  <c r="X24" i="8"/>
  <c r="P24" i="8"/>
  <c r="N19" i="8"/>
  <c r="P19" i="8"/>
  <c r="Q19" i="8"/>
  <c r="R19" i="8"/>
  <c r="S19" i="8"/>
  <c r="T19" i="8"/>
  <c r="W19" i="8"/>
  <c r="X19" i="8"/>
  <c r="Y19" i="8"/>
  <c r="M19" i="8"/>
  <c r="O19" i="8"/>
  <c r="Z19" i="8"/>
  <c r="AA19" i="8"/>
  <c r="AB19" i="8"/>
  <c r="AC19" i="8"/>
  <c r="W18" i="8"/>
  <c r="O18" i="8"/>
  <c r="Q18" i="8"/>
  <c r="AA18" i="8"/>
  <c r="T18" i="8"/>
  <c r="S18" i="8"/>
  <c r="AB18" i="8"/>
  <c r="M18" i="8"/>
  <c r="AC18" i="8"/>
  <c r="Y18" i="8"/>
  <c r="N18" i="8"/>
  <c r="X18" i="8"/>
  <c r="N16" i="8"/>
  <c r="O16" i="8"/>
  <c r="P16" i="8"/>
  <c r="M16" i="8"/>
  <c r="S16" i="8"/>
  <c r="T16" i="8"/>
  <c r="Q16" i="8"/>
  <c r="Z16" i="8"/>
  <c r="AA16" i="8"/>
  <c r="AB16" i="8"/>
  <c r="AC16" i="8"/>
  <c r="Q15" i="8"/>
  <c r="Q12" i="3"/>
  <c r="S15" i="8"/>
  <c r="M15" i="8"/>
  <c r="AA15" i="8"/>
  <c r="R15" i="8"/>
  <c r="P15" i="8"/>
  <c r="O15" i="8"/>
  <c r="V15" i="8"/>
  <c r="Y15" i="8"/>
  <c r="N15" i="8"/>
  <c r="T15" i="8"/>
  <c r="W15" i="8"/>
  <c r="AC15" i="8"/>
  <c r="V31" i="4"/>
  <c r="U31" i="4"/>
  <c r="H18" i="2"/>
  <c r="I18" i="2" s="1"/>
  <c r="L36" i="1"/>
  <c r="Q36" i="1"/>
  <c r="Q34" i="1"/>
  <c r="P34" i="1"/>
  <c r="P43" i="19"/>
  <c r="F44" i="19" s="1"/>
  <c r="Q40" i="19"/>
  <c r="G41" i="19" s="1"/>
  <c r="P29" i="19"/>
  <c r="F30" i="19" s="1"/>
  <c r="N14" i="10"/>
  <c r="D15" i="10" s="1"/>
  <c r="S11" i="10"/>
  <c r="I12" i="10" s="1"/>
  <c r="P11" i="10"/>
  <c r="F12" i="10" s="1"/>
  <c r="M11" i="10"/>
  <c r="C12" i="10" s="1"/>
  <c r="Z11" i="8"/>
  <c r="S11" i="8"/>
  <c r="T11" i="8"/>
  <c r="R11" i="8"/>
  <c r="Q11" i="8"/>
  <c r="AC11" i="8"/>
  <c r="AA11" i="8"/>
  <c r="O11" i="8"/>
  <c r="M11" i="8"/>
  <c r="Y11" i="8"/>
  <c r="W11" i="8"/>
  <c r="AB11" i="8"/>
  <c r="W10" i="8"/>
  <c r="Q10" i="8"/>
  <c r="S10" i="8"/>
  <c r="AA10" i="8"/>
  <c r="T10" i="8"/>
  <c r="O10" i="8"/>
  <c r="R10" i="8"/>
  <c r="AC10" i="8"/>
  <c r="N10" i="8"/>
  <c r="M10" i="8"/>
  <c r="Y10" i="8"/>
  <c r="Z10" i="8"/>
  <c r="X10" i="8"/>
  <c r="P10" i="8"/>
  <c r="AB10" i="8"/>
  <c r="Q9" i="8"/>
  <c r="S9" i="8"/>
  <c r="W9" i="8"/>
  <c r="X9" i="8"/>
  <c r="Y9" i="8"/>
  <c r="AA9" i="8"/>
  <c r="AB9" i="8"/>
  <c r="AC9" i="8"/>
  <c r="V9" i="8"/>
  <c r="R9" i="8"/>
  <c r="T9" i="8"/>
  <c r="M9" i="8"/>
  <c r="N9" i="8"/>
  <c r="O9" i="8"/>
  <c r="N8" i="8"/>
  <c r="T8" i="8"/>
  <c r="M8" i="8"/>
  <c r="S8" i="8"/>
  <c r="X8" i="8"/>
  <c r="AC8" i="8"/>
  <c r="AA8" i="8"/>
  <c r="Z8" i="8"/>
  <c r="P8" i="8"/>
  <c r="Q8" i="8"/>
  <c r="O8" i="8"/>
  <c r="S7" i="8"/>
  <c r="V7" i="8"/>
  <c r="N7" i="8"/>
  <c r="Y7" i="8"/>
  <c r="P7" i="8"/>
  <c r="T7" i="8"/>
  <c r="Q7" i="8"/>
  <c r="W7" i="8"/>
  <c r="AC7" i="8"/>
  <c r="AA7" i="8"/>
  <c r="Z7" i="8"/>
  <c r="AB7" i="8"/>
  <c r="R7" i="8"/>
  <c r="O7" i="8"/>
  <c r="X7" i="8"/>
  <c r="N32" i="1"/>
  <c r="L32" i="1"/>
  <c r="N8" i="10"/>
  <c r="D9" i="10" s="1"/>
  <c r="P10" i="4"/>
  <c r="W5" i="5"/>
  <c r="U5" i="5"/>
  <c r="U7" i="5"/>
  <c r="V8" i="5"/>
  <c r="S8" i="5"/>
  <c r="R10" i="4"/>
  <c r="V8" i="4"/>
  <c r="Q7" i="4"/>
  <c r="P8" i="4"/>
  <c r="U8" i="4"/>
  <c r="T7" i="4"/>
  <c r="S8" i="4"/>
  <c r="O7" i="4"/>
  <c r="R8" i="4"/>
  <c r="R7" i="4"/>
  <c r="P6" i="4"/>
  <c r="R6" i="4"/>
  <c r="R5" i="4"/>
  <c r="Q5" i="4"/>
  <c r="P5" i="4"/>
  <c r="N5" i="4"/>
  <c r="O5" i="4"/>
  <c r="V6" i="4"/>
  <c r="O7" i="3"/>
  <c r="L8" i="1"/>
  <c r="N4" i="22" s="1"/>
  <c r="R9" i="1"/>
  <c r="O8" i="5"/>
  <c r="N52" i="22" s="1"/>
  <c r="W8" i="5"/>
  <c r="P8" i="5"/>
  <c r="O52" i="22" s="1"/>
  <c r="Y8" i="5"/>
  <c r="X7" i="5"/>
  <c r="U9" i="5"/>
  <c r="Y10" i="5"/>
  <c r="R10" i="5"/>
  <c r="W9" i="5"/>
  <c r="W10" i="5"/>
  <c r="Y7" i="5"/>
  <c r="T8" i="5"/>
  <c r="R7" i="5"/>
  <c r="T10" i="5"/>
  <c r="Y9" i="5"/>
  <c r="R9" i="5"/>
  <c r="V10" i="5"/>
  <c r="P9" i="5"/>
  <c r="O53" i="22" s="1"/>
  <c r="Y5" i="5"/>
  <c r="S6" i="5"/>
  <c r="T6" i="5"/>
  <c r="V6" i="5"/>
  <c r="X6" i="5"/>
  <c r="Q6" i="5"/>
  <c r="V5" i="5"/>
  <c r="O6" i="5"/>
  <c r="W6" i="5"/>
  <c r="S7" i="5"/>
  <c r="X8" i="5"/>
  <c r="Q8" i="5"/>
  <c r="V7" i="5"/>
  <c r="P7" i="5"/>
  <c r="O51" i="22" s="1"/>
  <c r="T5" i="5"/>
  <c r="R5" i="5"/>
  <c r="Q5" i="5"/>
  <c r="U6" i="5"/>
  <c r="O5" i="5"/>
  <c r="S5" i="5"/>
  <c r="P5" i="5"/>
  <c r="W7" i="5"/>
  <c r="Q7" i="5"/>
  <c r="U8" i="5"/>
  <c r="O7" i="5"/>
  <c r="N51" i="22" s="1"/>
  <c r="T7" i="5"/>
  <c r="X5" i="5"/>
  <c r="N31" i="4"/>
  <c r="Q31" i="4"/>
  <c r="V29" i="4"/>
  <c r="Q6" i="4"/>
  <c r="U5" i="4"/>
  <c r="V5" i="4"/>
  <c r="O6" i="4"/>
  <c r="N6" i="4"/>
  <c r="T5" i="4"/>
  <c r="P31" i="4"/>
  <c r="S29" i="4"/>
  <c r="R33" i="4"/>
  <c r="U6" i="4"/>
  <c r="S6" i="4"/>
  <c r="T6" i="4"/>
  <c r="O31" i="4"/>
  <c r="T31" i="4"/>
  <c r="P29" i="4"/>
  <c r="U29" i="4"/>
  <c r="O9" i="4"/>
  <c r="T29" i="4"/>
  <c r="V33" i="4"/>
  <c r="Q29" i="4"/>
  <c r="T33" i="4"/>
  <c r="S33" i="4"/>
  <c r="U33" i="4"/>
  <c r="O33" i="4"/>
  <c r="Q9" i="4"/>
  <c r="N29" i="4"/>
  <c r="Q33" i="4"/>
  <c r="R29" i="4"/>
  <c r="Q10" i="4"/>
  <c r="N9" i="4"/>
  <c r="N30" i="22" s="1"/>
  <c r="S10" i="4"/>
  <c r="P9" i="4"/>
  <c r="O29" i="4"/>
  <c r="N33" i="4"/>
  <c r="Q7" i="3"/>
  <c r="Q11" i="1"/>
  <c r="R11" i="1"/>
  <c r="M32" i="1"/>
  <c r="R6" i="1"/>
  <c r="M7" i="1"/>
  <c r="R7" i="1"/>
  <c r="O8" i="1"/>
  <c r="M36" i="1"/>
  <c r="Q8" i="1"/>
  <c r="O36" i="1"/>
  <c r="AB29" i="8"/>
  <c r="X26" i="8"/>
  <c r="O32" i="8"/>
  <c r="N11" i="6"/>
  <c r="T8" i="10"/>
  <c r="J9" i="10" s="1"/>
  <c r="Q9" i="1"/>
  <c r="Q10" i="1"/>
  <c r="N9" i="1"/>
  <c r="V17" i="8"/>
  <c r="Y28" i="8"/>
  <c r="W26" i="8"/>
  <c r="S32" i="8"/>
  <c r="AC53" i="8"/>
  <c r="U11" i="6"/>
  <c r="H27" i="2"/>
  <c r="I27" i="2" s="1"/>
  <c r="V42" i="8"/>
  <c r="Z53" i="8"/>
  <c r="M11" i="6"/>
  <c r="AA34" i="8"/>
  <c r="L7" i="1"/>
  <c r="O6" i="1"/>
  <c r="Q6" i="1"/>
  <c r="P10" i="1"/>
  <c r="N10" i="1"/>
  <c r="L10" i="1"/>
  <c r="N6" i="22" s="1"/>
  <c r="L34" i="1"/>
  <c r="N6" i="1"/>
  <c r="L6" i="1"/>
  <c r="N7" i="1"/>
  <c r="N11" i="1"/>
  <c r="M8" i="1"/>
  <c r="M10" i="1"/>
  <c r="R10" i="1"/>
  <c r="M9" i="1"/>
  <c r="P8" i="1"/>
  <c r="P9" i="1"/>
  <c r="P32" i="1"/>
  <c r="Q32" i="1"/>
  <c r="M34" i="1"/>
  <c r="N34" i="1"/>
  <c r="O32" i="1"/>
  <c r="P36" i="1"/>
  <c r="O7" i="1"/>
  <c r="M11" i="1"/>
  <c r="O34" i="1"/>
  <c r="R9" i="4"/>
  <c r="S9" i="4"/>
  <c r="T9" i="4"/>
  <c r="U9" i="4"/>
  <c r="N8" i="4"/>
  <c r="N29" i="22" s="1"/>
  <c r="O8" i="4"/>
  <c r="V7" i="4"/>
  <c r="S7" i="4"/>
  <c r="P7" i="1"/>
  <c r="Q7" i="1"/>
  <c r="M6" i="1"/>
  <c r="L9" i="1"/>
  <c r="N5" i="22" s="1"/>
  <c r="O11" i="1"/>
  <c r="P11" i="1"/>
  <c r="O10" i="1"/>
  <c r="R8" i="1"/>
  <c r="N8" i="1"/>
  <c r="T10" i="4"/>
  <c r="U10" i="4"/>
  <c r="N10" i="4"/>
  <c r="N31" i="22" s="1"/>
  <c r="V10" i="4"/>
  <c r="P7" i="4"/>
  <c r="V9" i="4"/>
  <c r="U7" i="4"/>
  <c r="N7" i="4"/>
  <c r="N28" i="22" s="1"/>
  <c r="T8" i="4"/>
  <c r="AB28" i="8"/>
  <c r="S36" i="8"/>
  <c r="AC42" i="8"/>
  <c r="R42" i="8"/>
  <c r="Z42" i="8"/>
  <c r="W45" i="8"/>
  <c r="Z48" i="8"/>
  <c r="X48" i="8"/>
  <c r="Z52" i="8"/>
  <c r="AA52" i="8"/>
  <c r="S53" i="8"/>
  <c r="T24" i="6"/>
  <c r="S24" i="6"/>
  <c r="R16" i="6"/>
  <c r="M42" i="10"/>
  <c r="C43" i="10" s="1"/>
  <c r="M23" i="19"/>
  <c r="C24" i="19" s="1"/>
  <c r="H10" i="2"/>
  <c r="I10" i="2" s="1"/>
  <c r="F27" i="2"/>
  <c r="G27" i="2" s="1"/>
  <c r="AA36" i="8"/>
  <c r="O48" i="8"/>
  <c r="R52" i="8"/>
  <c r="N24" i="6"/>
  <c r="O42" i="8"/>
  <c r="P17" i="22" l="1"/>
  <c r="S18" i="22"/>
  <c r="N17" i="22"/>
  <c r="Q18" i="22"/>
  <c r="N18" i="22"/>
  <c r="R17" i="22"/>
  <c r="P18" i="22"/>
  <c r="R18" i="22"/>
  <c r="O17" i="22"/>
  <c r="S17" i="22"/>
  <c r="O18" i="22"/>
  <c r="Q17" i="22"/>
  <c r="Q16" i="22"/>
  <c r="S16" i="22"/>
  <c r="Q15" i="22"/>
  <c r="N16" i="22"/>
  <c r="O15" i="22"/>
  <c r="S15" i="22"/>
  <c r="N15" i="22"/>
  <c r="O16" i="22"/>
  <c r="P15" i="22"/>
  <c r="R15" i="22"/>
  <c r="R16" i="22"/>
  <c r="S64" i="22"/>
  <c r="V64" i="22"/>
  <c r="U63" i="22"/>
  <c r="P64" i="22"/>
  <c r="O63" i="22"/>
  <c r="R63" i="22"/>
  <c r="R64" i="22"/>
  <c r="V63" i="22"/>
  <c r="T64" i="22"/>
  <c r="T63" i="22"/>
  <c r="N64" i="22"/>
  <c r="Q63" i="22"/>
  <c r="P63" i="22"/>
  <c r="Q64" i="22"/>
  <c r="O64" i="22"/>
  <c r="S63" i="22"/>
  <c r="N63" i="22"/>
  <c r="U64" i="22"/>
  <c r="N61" i="22"/>
  <c r="N62" i="22"/>
  <c r="U61" i="22"/>
  <c r="Q61" i="22"/>
  <c r="T61" i="22"/>
  <c r="U62" i="22"/>
  <c r="V62" i="22"/>
  <c r="T62" i="22"/>
  <c r="P62" i="22"/>
  <c r="P61" i="22"/>
  <c r="O61" i="22"/>
  <c r="V61" i="22"/>
  <c r="S62" i="22"/>
  <c r="R62" i="22"/>
  <c r="S61" i="22"/>
  <c r="Q62" i="22"/>
  <c r="R61" i="22"/>
  <c r="T40" i="22"/>
  <c r="P41" i="22"/>
  <c r="S41" i="22"/>
  <c r="Q40" i="22"/>
  <c r="R41" i="22"/>
  <c r="P40" i="22"/>
  <c r="O41" i="22"/>
  <c r="N41" i="22"/>
  <c r="T41" i="22"/>
  <c r="S40" i="22"/>
  <c r="N40" i="22"/>
  <c r="R40" i="22"/>
  <c r="Q41" i="22"/>
  <c r="O40" i="22"/>
  <c r="P39" i="22"/>
  <c r="S39" i="22"/>
  <c r="R39" i="22"/>
  <c r="N38" i="22"/>
  <c r="Q38" i="22"/>
  <c r="Q39" i="22"/>
  <c r="O38" i="22"/>
  <c r="N39" i="22"/>
  <c r="S38" i="22"/>
  <c r="T38" i="22"/>
  <c r="P38" i="22"/>
  <c r="R38" i="22"/>
  <c r="T39" i="22"/>
  <c r="X40" i="1"/>
  <c r="V40" i="1"/>
  <c r="U40" i="1"/>
  <c r="T40" i="1"/>
  <c r="W40" i="1"/>
  <c r="Y40" i="1"/>
</calcChain>
</file>

<file path=xl/sharedStrings.xml><?xml version="1.0" encoding="utf-8"?>
<sst xmlns="http://schemas.openxmlformats.org/spreadsheetml/2006/main" count="1721" uniqueCount="488">
  <si>
    <t>Bands</t>
  </si>
  <si>
    <t>pupils</t>
  </si>
  <si>
    <t>total %</t>
  </si>
  <si>
    <t xml:space="preserve">School: </t>
  </si>
  <si>
    <t xml:space="preserve">Date of Editing: </t>
  </si>
  <si>
    <t>GLD</t>
  </si>
  <si>
    <t>upper 2018</t>
  </si>
  <si>
    <t>lower 2018</t>
  </si>
  <si>
    <t>upper 2019</t>
  </si>
  <si>
    <t xml:space="preserve">Evaluation </t>
  </si>
  <si>
    <t>Comment</t>
  </si>
  <si>
    <t>lower 2019</t>
  </si>
  <si>
    <t>All pupils</t>
  </si>
  <si>
    <t>EYFS</t>
  </si>
  <si>
    <t>EYFS GLD 2019</t>
  </si>
  <si>
    <t>EYFS GLD 2020 TA</t>
  </si>
  <si>
    <t>EYFS GLD 2021 TA</t>
  </si>
  <si>
    <t>EYFS GLD 2022</t>
  </si>
  <si>
    <t>Reading EXP+</t>
  </si>
  <si>
    <t>EXC</t>
  </si>
  <si>
    <t>Writing EXP+</t>
  </si>
  <si>
    <t>Maths EXP+</t>
  </si>
  <si>
    <t>3 or 5-Year GLD Average</t>
  </si>
  <si>
    <t>EYFS Single Subject Attainment</t>
  </si>
  <si>
    <t>Reading</t>
  </si>
  <si>
    <t>Writing</t>
  </si>
  <si>
    <t>Maths</t>
  </si>
  <si>
    <t>EXP+</t>
  </si>
  <si>
    <t>Upper 2019</t>
  </si>
  <si>
    <t>Lower 2019</t>
  </si>
  <si>
    <t>2019 EXP+/ EXC</t>
  </si>
  <si>
    <t>2020 TA EXP+/ EXC</t>
  </si>
  <si>
    <t>Phonics</t>
  </si>
  <si>
    <t>Year 1 Phonics Evaluation</t>
  </si>
  <si>
    <t>3 or 5-Year Average</t>
  </si>
  <si>
    <t>Year 2 Phonics Evaluation</t>
  </si>
  <si>
    <t xml:space="preserve">3 or 5-Year Average (cum) </t>
  </si>
  <si>
    <t>KS1 Combined</t>
  </si>
  <si>
    <t>End of KS1</t>
  </si>
  <si>
    <t>KS1 Combined 2019 EXS+</t>
  </si>
  <si>
    <t>KS1 Combined 2020 TA EXS+</t>
  </si>
  <si>
    <t>KS1 Combined 2021 TA EXS+</t>
  </si>
  <si>
    <t>KS1 Combined 2022 EXS+</t>
  </si>
  <si>
    <t>School:</t>
  </si>
  <si>
    <t>KS1 Single Subject Attainment</t>
  </si>
  <si>
    <t>EXS+</t>
  </si>
  <si>
    <t>GDS</t>
  </si>
  <si>
    <t>2019 EXS+/ GDS</t>
  </si>
  <si>
    <t>KS1</t>
  </si>
  <si>
    <t>2020 TA EXS+/ GDS</t>
  </si>
  <si>
    <t>2021 TA EXS+/ GDS</t>
  </si>
  <si>
    <t>2022 EXS+/ GDS</t>
  </si>
  <si>
    <t>Y4</t>
  </si>
  <si>
    <t>End of KS2</t>
  </si>
  <si>
    <t>KS2 Combined 2019 EXS+/ GDS</t>
  </si>
  <si>
    <t>KS2 Combined 2020 TA EXS+/ GDS</t>
  </si>
  <si>
    <t>KS2 Combined 2021 TA EXS+/ GDS</t>
  </si>
  <si>
    <t>KS2 Combined 2022 EXS+/ GDS</t>
  </si>
  <si>
    <t xml:space="preserve">School: EXS+ </t>
  </si>
  <si>
    <t xml:space="preserve">School: GDS </t>
  </si>
  <si>
    <t>KS2 combined</t>
  </si>
  <si>
    <t>KS2 Single Subject Attainment</t>
  </si>
  <si>
    <t xml:space="preserve">reading </t>
  </si>
  <si>
    <t>writing</t>
  </si>
  <si>
    <t xml:space="preserve">maths </t>
  </si>
  <si>
    <t>2019 VA</t>
  </si>
  <si>
    <t>No 2020 VA</t>
  </si>
  <si>
    <t>KS2</t>
  </si>
  <si>
    <t>No 2021 VA</t>
  </si>
  <si>
    <t>2022 VA</t>
  </si>
  <si>
    <t xml:space="preserve">Typical cohort sizes: </t>
  </si>
  <si>
    <t>upper 2022</t>
  </si>
  <si>
    <t>lower 2022</t>
  </si>
  <si>
    <t>IDSR:</t>
  </si>
  <si>
    <t>Attainment and progress by subject</t>
  </si>
  <si>
    <t>Single Subject Attainment</t>
  </si>
  <si>
    <t>IDSR</t>
  </si>
  <si>
    <t>EGPS</t>
  </si>
  <si>
    <t>Science</t>
  </si>
  <si>
    <t>Quintile</t>
  </si>
  <si>
    <t>Q</t>
  </si>
  <si>
    <t>KS1-2 Progress</t>
  </si>
  <si>
    <t>KS1 - Reading</t>
  </si>
  <si>
    <t>2020 EXP+/ EXC</t>
  </si>
  <si>
    <t xml:space="preserve">2020 Phonics Y1 </t>
  </si>
  <si>
    <t>2020 EXS+/ GDS</t>
  </si>
  <si>
    <t>KS2 Reading</t>
  </si>
  <si>
    <t>2021 TA</t>
  </si>
  <si>
    <t>2021 EXP+/ EXC</t>
  </si>
  <si>
    <t xml:space="preserve">2021 Phonics Y1 </t>
  </si>
  <si>
    <t>2021 EXS+/ GDS</t>
  </si>
  <si>
    <t>Comp</t>
  </si>
  <si>
    <t>Word</t>
  </si>
  <si>
    <t>Number</t>
  </si>
  <si>
    <t>NP</t>
  </si>
  <si>
    <t xml:space="preserve">2022 Phonics Y1 </t>
  </si>
  <si>
    <t>A Good Level of Development Over Time</t>
  </si>
  <si>
    <t>No</t>
  </si>
  <si>
    <t>Exp+</t>
  </si>
  <si>
    <t>Exc</t>
  </si>
  <si>
    <t>Exs+</t>
  </si>
  <si>
    <t>National all pupils 2016</t>
  </si>
  <si>
    <t>~</t>
  </si>
  <si>
    <t>upper 2016</t>
  </si>
  <si>
    <t>School all pupils 2016</t>
  </si>
  <si>
    <t>lower 2016</t>
  </si>
  <si>
    <t>National all pupils 2019</t>
  </si>
  <si>
    <t>School all pupils 2019</t>
  </si>
  <si>
    <t>upper 2020</t>
  </si>
  <si>
    <t>School all pupils 2020 TA</t>
  </si>
  <si>
    <t>lower 2020</t>
  </si>
  <si>
    <t>upper 2021</t>
  </si>
  <si>
    <t>School all pupils 2021 TA</t>
  </si>
  <si>
    <t>lower 2021</t>
  </si>
  <si>
    <t>Comp.</t>
  </si>
  <si>
    <t>Words</t>
  </si>
  <si>
    <t>National all pupils 2022</t>
  </si>
  <si>
    <t xml:space="preserve"> ~</t>
  </si>
  <si>
    <t>School all pupils 2022</t>
  </si>
  <si>
    <t>Evaluation:</t>
  </si>
  <si>
    <t>Maths Combined</t>
  </si>
  <si>
    <t>upper all</t>
  </si>
  <si>
    <t>lower all</t>
  </si>
  <si>
    <t>National boys 2022</t>
  </si>
  <si>
    <t>upper boys</t>
  </si>
  <si>
    <t>School boys</t>
  </si>
  <si>
    <t>lower boys</t>
  </si>
  <si>
    <t>National girls 2022</t>
  </si>
  <si>
    <t>upper girls</t>
  </si>
  <si>
    <t>School girls</t>
  </si>
  <si>
    <t>lower girls</t>
  </si>
  <si>
    <t>National Disadvantage 2022</t>
  </si>
  <si>
    <t>upper FSM/disadv</t>
  </si>
  <si>
    <t>lower FSM/disadv</t>
  </si>
  <si>
    <t>National others 2022</t>
  </si>
  <si>
    <t>Upper disadv. to other</t>
  </si>
  <si>
    <t>lower disadv to other</t>
  </si>
  <si>
    <t>School others</t>
  </si>
  <si>
    <t>Upper other</t>
  </si>
  <si>
    <t>School SEN/ EHCP</t>
  </si>
  <si>
    <t>lower other</t>
  </si>
  <si>
    <t>School Non SEN</t>
  </si>
  <si>
    <t>upper Y</t>
  </si>
  <si>
    <t>School Y</t>
  </si>
  <si>
    <t>lower Y</t>
  </si>
  <si>
    <t>*compared to national disadv   **compared to national others</t>
  </si>
  <si>
    <t>Use pupil numbers in table</t>
  </si>
  <si>
    <t>Reading Comprehension</t>
  </si>
  <si>
    <t>Exit from EYFS</t>
  </si>
  <si>
    <t>On entry</t>
  </si>
  <si>
    <t>No. on entry</t>
  </si>
  <si>
    <t>Emerging</t>
  </si>
  <si>
    <t>Expected</t>
  </si>
  <si>
    <t>Above*</t>
  </si>
  <si>
    <t>No. good or better</t>
  </si>
  <si>
    <t>% good or better</t>
  </si>
  <si>
    <t>No. accelerated</t>
  </si>
  <si>
    <t>% accelerated</t>
  </si>
  <si>
    <t>Well below</t>
  </si>
  <si>
    <t>Below</t>
  </si>
  <si>
    <t>Above</t>
  </si>
  <si>
    <t>Total</t>
  </si>
  <si>
    <t>Reading Words</t>
  </si>
  <si>
    <t>Maths - numbers</t>
  </si>
  <si>
    <t>Maths - number patterns</t>
  </si>
  <si>
    <t xml:space="preserve">*Although there is no exceeding at the end of the EYFS nationally, schools should identify pupils who </t>
  </si>
  <si>
    <t xml:space="preserve">should be targeted in Year 1 for GDS </t>
  </si>
  <si>
    <t>End of Year 1</t>
  </si>
  <si>
    <t>2019</t>
  </si>
  <si>
    <t>2020</t>
  </si>
  <si>
    <t>2021</t>
  </si>
  <si>
    <t>2022</t>
  </si>
  <si>
    <t>No.</t>
  </si>
  <si>
    <t>Year 1 2019</t>
  </si>
  <si>
    <t>Year 1 2020 TA</t>
  </si>
  <si>
    <t>Year 1 2021 TA</t>
  </si>
  <si>
    <t>Year 1 2022</t>
  </si>
  <si>
    <t>School all pupils</t>
  </si>
  <si>
    <t>upper Y1</t>
  </si>
  <si>
    <t>lower Y1</t>
  </si>
  <si>
    <t>End of Year 2</t>
  </si>
  <si>
    <t>Year 2 2019</t>
  </si>
  <si>
    <t>Year 2 2020 TA</t>
  </si>
  <si>
    <t>Year 2 2021 TA</t>
  </si>
  <si>
    <t>upper Y2</t>
  </si>
  <si>
    <t>lower Y2</t>
  </si>
  <si>
    <t xml:space="preserve">National boys </t>
  </si>
  <si>
    <t>National girls</t>
  </si>
  <si>
    <t>National disadvantaged</t>
  </si>
  <si>
    <t>School Disadvantged*</t>
  </si>
  <si>
    <t>National others</t>
  </si>
  <si>
    <t>upper disadv to others</t>
  </si>
  <si>
    <t>School disadvantaged**</t>
  </si>
  <si>
    <t>lower disadv to others</t>
  </si>
  <si>
    <t>upper others</t>
  </si>
  <si>
    <t>School EAL</t>
  </si>
  <si>
    <t>lower others</t>
  </si>
  <si>
    <t>School non EAL</t>
  </si>
  <si>
    <t>upper EAL</t>
  </si>
  <si>
    <t>School St/ EHCP</t>
  </si>
  <si>
    <t>lower EAL</t>
  </si>
  <si>
    <t>School SEN support</t>
  </si>
  <si>
    <t>upper no EAL</t>
  </si>
  <si>
    <t>National no SEN</t>
  </si>
  <si>
    <t>lower no EAL</t>
  </si>
  <si>
    <t>School no SEN</t>
  </si>
  <si>
    <t>upper no SEN</t>
  </si>
  <si>
    <t>School X</t>
  </si>
  <si>
    <t>lower no SEN</t>
  </si>
  <si>
    <t>upper X</t>
  </si>
  <si>
    <t>*compared to national disadv.  **compared to national others</t>
  </si>
  <si>
    <t>lower X</t>
  </si>
  <si>
    <t>Attainment Over Time</t>
  </si>
  <si>
    <t xml:space="preserve">Combined </t>
  </si>
  <si>
    <t>National disadvantaged 2022</t>
  </si>
  <si>
    <t>upper Disadv</t>
  </si>
  <si>
    <t>School Disadvantaged*</t>
  </si>
  <si>
    <t>lower Disadv</t>
  </si>
  <si>
    <t>National no SEN 2022</t>
  </si>
  <si>
    <t xml:space="preserve">Evaluation: </t>
  </si>
  <si>
    <t>Year 4 Times Tables Test</t>
  </si>
  <si>
    <t>Average out of 25</t>
  </si>
  <si>
    <t>upper disadv</t>
  </si>
  <si>
    <t>School disadvantaged*</t>
  </si>
  <si>
    <t>lower disadv</t>
  </si>
  <si>
    <t>lower disadv. to others</t>
  </si>
  <si>
    <t>Spelling</t>
  </si>
  <si>
    <t>SS</t>
  </si>
  <si>
    <t>Ave</t>
  </si>
  <si>
    <t>5+</t>
  </si>
  <si>
    <t>10+</t>
  </si>
  <si>
    <t>15+</t>
  </si>
  <si>
    <t>20+</t>
  </si>
  <si>
    <t>upper non EAL</t>
  </si>
  <si>
    <t>lower non EAL</t>
  </si>
  <si>
    <t>*compared to natioanl disadv.  **compared to national others</t>
  </si>
  <si>
    <t xml:space="preserve">Key Stage 2 Progress Over Time. </t>
  </si>
  <si>
    <t>Cohort Size</t>
  </si>
  <si>
    <t>Mathematics</t>
  </si>
  <si>
    <t>School VA 2016</t>
  </si>
  <si>
    <t>School VA 2019</t>
  </si>
  <si>
    <t>School VA 2020 TA*</t>
  </si>
  <si>
    <t>School VA 2021 TA*</t>
  </si>
  <si>
    <t>School VA 2022</t>
  </si>
  <si>
    <t>Disadvantaged</t>
  </si>
  <si>
    <t>Others</t>
  </si>
  <si>
    <t>There are caculators whereby schools can work out their own 'VA' data based on their TA for 2020 and 2021, so schools can add these if they wish.</t>
  </si>
  <si>
    <t>Year 1</t>
  </si>
  <si>
    <t>All</t>
  </si>
  <si>
    <t>Boys</t>
  </si>
  <si>
    <t>Girls</t>
  </si>
  <si>
    <t>Year 2</t>
  </si>
  <si>
    <t>Year 3</t>
  </si>
  <si>
    <t>Year 4</t>
  </si>
  <si>
    <t>Year 5</t>
  </si>
  <si>
    <t>Year 6</t>
  </si>
  <si>
    <r>
      <t xml:space="preserve">Progress showing prior attainment and end of Y1 attainment </t>
    </r>
    <r>
      <rPr>
        <b/>
        <sz val="16"/>
        <color rgb="FFFF0000"/>
        <rFont val="Arial"/>
        <family val="2"/>
      </rPr>
      <t>(PPMs)</t>
    </r>
  </si>
  <si>
    <t>Cohort Nos</t>
  </si>
  <si>
    <t>Nos</t>
  </si>
  <si>
    <t>Minimum for end of Y2 based on national 2017-19</t>
  </si>
  <si>
    <t>Number of pupils +/- target</t>
  </si>
  <si>
    <t>Exceeding (TA)</t>
  </si>
  <si>
    <r>
      <t xml:space="preserve">Progress showing prior attainment and end of Y2 attainment </t>
    </r>
    <r>
      <rPr>
        <b/>
        <sz val="16"/>
        <color rgb="FFFF0000"/>
        <rFont val="Arial"/>
        <family val="2"/>
      </rPr>
      <t>(PPMs)</t>
    </r>
  </si>
  <si>
    <r>
      <t>Progress showing prior attainment and end of Y3 attainment</t>
    </r>
    <r>
      <rPr>
        <b/>
        <sz val="16"/>
        <color rgb="FFFF0000"/>
        <rFont val="Arial"/>
        <family val="2"/>
      </rPr>
      <t xml:space="preserve"> (PPMs)</t>
    </r>
  </si>
  <si>
    <t>Target set for end of Y6</t>
  </si>
  <si>
    <t>Low</t>
  </si>
  <si>
    <t>Middle</t>
  </si>
  <si>
    <t>High</t>
  </si>
  <si>
    <r>
      <t xml:space="preserve">Progress showing prior attainment and end of Y4 attainment </t>
    </r>
    <r>
      <rPr>
        <b/>
        <sz val="16"/>
        <color rgb="FFFF0000"/>
        <rFont val="Arial"/>
        <family val="2"/>
      </rPr>
      <t>(PPMs)</t>
    </r>
  </si>
  <si>
    <t xml:space="preserve">Target set for end of Y6 </t>
  </si>
  <si>
    <r>
      <t xml:space="preserve">Progress showing prior attainment and end of Y5 attainment </t>
    </r>
    <r>
      <rPr>
        <b/>
        <sz val="16"/>
        <color rgb="FFFF0000"/>
        <rFont val="Arial"/>
        <family val="2"/>
      </rPr>
      <t>(PPMs)</t>
    </r>
  </si>
  <si>
    <r>
      <t xml:space="preserve">Progress showing prior attainment and end of Y6 attainment </t>
    </r>
    <r>
      <rPr>
        <b/>
        <sz val="16"/>
        <color rgb="FFFF0000"/>
        <rFont val="Arial"/>
        <family val="2"/>
      </rPr>
      <t>(SPS 2018/19, P8-10)</t>
    </r>
  </si>
  <si>
    <t xml:space="preserve">National 2019 </t>
  </si>
  <si>
    <t>2015/16</t>
  </si>
  <si>
    <t>2018/2019</t>
  </si>
  <si>
    <t>2019/20*</t>
  </si>
  <si>
    <t>2020/21</t>
  </si>
  <si>
    <t>NOR</t>
  </si>
  <si>
    <t>School %</t>
  </si>
  <si>
    <t>National %</t>
  </si>
  <si>
    <t>Absence</t>
  </si>
  <si>
    <t>Persistent absence (10% or more)</t>
  </si>
  <si>
    <t>*no national figures for 19/20</t>
  </si>
  <si>
    <t>School Level Absence 2015/16</t>
  </si>
  <si>
    <t>School Level Absence 2018/19</t>
  </si>
  <si>
    <t>Sessions missed due to absence</t>
  </si>
  <si>
    <t>Persistent Absentees (10% or more)</t>
  </si>
  <si>
    <t>No. of PAs</t>
  </si>
  <si>
    <t>Ever 6 FSM</t>
  </si>
  <si>
    <t>Non Ever 6 FSM</t>
  </si>
  <si>
    <t>SEN with EHC plan</t>
  </si>
  <si>
    <t>SEN support</t>
  </si>
  <si>
    <t>No SEN</t>
  </si>
  <si>
    <t>English first language</t>
  </si>
  <si>
    <t>EAL</t>
  </si>
  <si>
    <t>School Level Absence 2019/20 (national 18/19)</t>
  </si>
  <si>
    <t>Cohort size</t>
  </si>
  <si>
    <t>6-8</t>
  </si>
  <si>
    <t>9-11</t>
  </si>
  <si>
    <t>12-15</t>
  </si>
  <si>
    <t>16-19</t>
  </si>
  <si>
    <t>20-24</t>
  </si>
  <si>
    <t>25-31</t>
  </si>
  <si>
    <t>32-119</t>
  </si>
  <si>
    <t>120-149</t>
  </si>
  <si>
    <t>150-194</t>
  </si>
  <si>
    <t>195-239</t>
  </si>
  <si>
    <t>240-299</t>
  </si>
  <si>
    <t>300+</t>
  </si>
  <si>
    <t>below national</t>
  </si>
  <si>
    <t>similar to national</t>
  </si>
  <si>
    <t>above national</t>
  </si>
  <si>
    <t>Examples</t>
  </si>
  <si>
    <t>1 pupil in 6</t>
  </si>
  <si>
    <t>1.4 pupils in 9</t>
  </si>
  <si>
    <t>1.6 pupils in 12</t>
  </si>
  <si>
    <t>1.9 pupils in 16</t>
  </si>
  <si>
    <t>2.2 pupils in 20</t>
  </si>
  <si>
    <t>2.5 pupils in  25</t>
  </si>
  <si>
    <t>2.7 pupils in 30</t>
  </si>
  <si>
    <t>9.6 pupils in 120</t>
  </si>
  <si>
    <t>10.4 pupils in 150</t>
  </si>
  <si>
    <t>11.8 pupils in 195</t>
  </si>
  <si>
    <t>12 pupils in 240</t>
  </si>
  <si>
    <t>16 pupils in 400</t>
  </si>
  <si>
    <t>Colour</t>
  </si>
  <si>
    <t>Indication for progress compared to the national</t>
  </si>
  <si>
    <t>Indication for VA compared to the national</t>
  </si>
  <si>
    <t>+2 pupils or more</t>
  </si>
  <si>
    <t>sig+ and top10%</t>
  </si>
  <si>
    <t>+1 pupil</t>
  </si>
  <si>
    <t>sig+ not top 10%</t>
  </si>
  <si>
    <t>0 pupil difference</t>
  </si>
  <si>
    <t>average</t>
  </si>
  <si>
    <t>-1 pupil</t>
  </si>
  <si>
    <t>sig- not bottom 10%</t>
  </si>
  <si>
    <t>-2 pupils or more</t>
  </si>
  <si>
    <t>sig- and bottom 10%</t>
  </si>
  <si>
    <t>Angela Kirk</t>
  </si>
  <si>
    <t>Independent Education Consultant</t>
  </si>
  <si>
    <t>Headship Support Limited</t>
  </si>
  <si>
    <t>www.headshipsupport.co.uk</t>
  </si>
  <si>
    <t xml:space="preserve">© Headship Support Limited. This document may not be used by any schools that do not have permission from Angela Kirk. </t>
  </si>
  <si>
    <t>Please note that this document has been produced for schools that I work with to use, it is not for general distribution.</t>
  </si>
  <si>
    <t>all</t>
  </si>
  <si>
    <t>boys</t>
  </si>
  <si>
    <t>girls</t>
  </si>
  <si>
    <t>disadv</t>
  </si>
  <si>
    <t>others</t>
  </si>
  <si>
    <t>non EAL</t>
  </si>
  <si>
    <t>non SEN</t>
  </si>
  <si>
    <t>X</t>
  </si>
  <si>
    <t>Y</t>
  </si>
  <si>
    <t>Y1 nos</t>
  </si>
  <si>
    <t>Y2 nos</t>
  </si>
  <si>
    <t>Y1 lower</t>
  </si>
  <si>
    <t>Y1 upper</t>
  </si>
  <si>
    <t>Y2 lower</t>
  </si>
  <si>
    <t>Y2 upper</t>
  </si>
  <si>
    <t>National: 90% (2018/19/2022)</t>
  </si>
  <si>
    <t>Year 2 2022</t>
  </si>
  <si>
    <t>Percentage 24+/25</t>
  </si>
  <si>
    <t>Attainment</t>
  </si>
  <si>
    <t>RWM</t>
  </si>
  <si>
    <t>Cohort %</t>
  </si>
  <si>
    <t>*compared to national disadv,  **compared to national others</t>
  </si>
  <si>
    <r>
      <t>Note: There were no external assessments in 2020 or 2021 for any key stages. Any data entered by the school for 2020 and 2021 is internal teacher assessment for school use. All comparisons for 2020 and 2021 are with national 2019</t>
    </r>
    <r>
      <rPr>
        <sz val="14"/>
        <color rgb="FFFF0000"/>
        <rFont val="Arial"/>
        <family val="2"/>
      </rPr>
      <t xml:space="preserve">. </t>
    </r>
  </si>
  <si>
    <t>Upper 2022</t>
  </si>
  <si>
    <t>Lower 2022</t>
  </si>
  <si>
    <t>Percentage 25/25</t>
  </si>
  <si>
    <t>lower TT%</t>
  </si>
  <si>
    <t>upper TT%</t>
  </si>
  <si>
    <t>National combined Low % from KS1</t>
  </si>
  <si>
    <t>School Combined Low</t>
  </si>
  <si>
    <t>National combined middle % from KS1</t>
  </si>
  <si>
    <t>National combined high % from KS1</t>
  </si>
  <si>
    <t>School Combined Middle</t>
  </si>
  <si>
    <t>School Combined High</t>
  </si>
  <si>
    <t>3 or 5-Year KS1 Combined Ave.</t>
  </si>
  <si>
    <t>Last 3-5 Years KS2 Combined Ave.</t>
  </si>
  <si>
    <t>Internal</t>
  </si>
  <si>
    <t>There is no passmark.</t>
  </si>
  <si>
    <t>IDSR, historical on ASP</t>
  </si>
  <si>
    <t>These are based on national progress 2022 for KS1-2.</t>
  </si>
  <si>
    <t xml:space="preserve">Progress using the national 2022 single subject progress for each of reading, writing and maths </t>
  </si>
  <si>
    <t xml:space="preserve">Progress showing combined national progress, KS1-2. </t>
  </si>
  <si>
    <r>
      <t xml:space="preserve">Progress showing prior attainment and end of Y6 attainment </t>
    </r>
    <r>
      <rPr>
        <b/>
        <sz val="16"/>
        <color rgb="FFFF0000"/>
        <rFont val="Arial"/>
        <family val="2"/>
      </rPr>
      <t>(ASP)</t>
    </r>
  </si>
  <si>
    <r>
      <t xml:space="preserve">Progress showing prior attainment and end of Y6 attainment for KS2 2022 </t>
    </r>
    <r>
      <rPr>
        <b/>
        <sz val="16"/>
        <color rgb="FFFF0000"/>
        <rFont val="Arial"/>
        <family val="2"/>
      </rPr>
      <t>(ASP)</t>
    </r>
  </si>
  <si>
    <t>School Level Absence 2020/21 (national 20/21)</t>
  </si>
  <si>
    <t>National % 18/19</t>
  </si>
  <si>
    <t>Absence 3-5 year trend</t>
  </si>
  <si>
    <t>HS10 Analysis of School's 3 - 5 Year Data Compared to the Relevant National Data (Annual National Published Data)</t>
  </si>
  <si>
    <r>
      <t xml:space="preserve">There is no national progress for EYFS. This table s purely for school use. It will be updated to reflect the new EYFS curriculum and outcomes later in the year. </t>
    </r>
    <r>
      <rPr>
        <b/>
        <sz val="16"/>
        <color rgb="FFFF0000"/>
        <rFont val="Arial"/>
        <family val="2"/>
      </rPr>
      <t xml:space="preserve"> Internal data</t>
    </r>
  </si>
  <si>
    <t>lower non SEN</t>
  </si>
  <si>
    <t>upper non SEN</t>
  </si>
  <si>
    <t>National Non SEN</t>
  </si>
  <si>
    <t xml:space="preserve">Very large schools may want to use tables by class, rather than by cohort, as the one to two pupil differences are most useful with cohorts of 30-90 pupils.. </t>
  </si>
  <si>
    <t>KS1 Combined Attainment                 last  3-5 Years Evaluation</t>
  </si>
  <si>
    <t>KS2 Combined Attainment                  last 3-5 Years Evaluation</t>
  </si>
  <si>
    <t>Early Years Foundation Stage Attainment Over Time</t>
  </si>
  <si>
    <t xml:space="preserve">Attainment in Phonics </t>
  </si>
  <si>
    <t>Phonics Attainment Over Time</t>
  </si>
  <si>
    <t>Key Stage 1 Attainment Over Time</t>
  </si>
  <si>
    <t>Key Stage 2 Attainment Over Time</t>
  </si>
  <si>
    <t>Progress In Years 1 - 3 Over Time from End of Previous Key Stage</t>
  </si>
  <si>
    <t xml:space="preserve">Attendance Over Time </t>
  </si>
  <si>
    <t>EYFS GLD 2023</t>
  </si>
  <si>
    <t>School all pupils 2023</t>
  </si>
  <si>
    <r>
      <t xml:space="preserve">Attainment at the end of EYFS 2022/2023 - </t>
    </r>
    <r>
      <rPr>
        <b/>
        <sz val="16"/>
        <color rgb="FFFF0000"/>
        <rFont val="Arial"/>
        <family val="2"/>
      </rPr>
      <t>LIAISE or internal data</t>
    </r>
  </si>
  <si>
    <t>Good Level of Development School 2023</t>
  </si>
  <si>
    <t>upper 2023</t>
  </si>
  <si>
    <t>lower 2023</t>
  </si>
  <si>
    <t>Progress based on entry and exit for 2022/23</t>
  </si>
  <si>
    <t xml:space="preserve">Phonics 2023           </t>
  </si>
  <si>
    <t>2023</t>
  </si>
  <si>
    <t>Year 1 2023</t>
  </si>
  <si>
    <t>Year 2 2023</t>
  </si>
  <si>
    <t>Year 2 cumulative 2023</t>
  </si>
  <si>
    <t>Attainment by group 2023</t>
  </si>
  <si>
    <t>Key Stage 1 2023 TA</t>
  </si>
  <si>
    <t>Year 4 Times Tables Test 2023</t>
  </si>
  <si>
    <r>
      <t xml:space="preserve">Attainment by group 2023 - </t>
    </r>
    <r>
      <rPr>
        <sz val="12"/>
        <color rgb="FFFF0000"/>
        <rFont val="Arial"/>
        <family val="2"/>
      </rPr>
      <t>ASP, LIAISE</t>
    </r>
  </si>
  <si>
    <t>Key Stage 2 2023</t>
  </si>
  <si>
    <t>Key Stage 2 Scaled Scores and Spelling 2023</t>
  </si>
  <si>
    <t>School VA 2023</t>
  </si>
  <si>
    <t>Whole School Attainment 2023</t>
  </si>
  <si>
    <t>Whole School 2023</t>
  </si>
  <si>
    <t>Evaluation of Attainment in Years 1 - 6, 2022/23</t>
  </si>
  <si>
    <t>These tables for Years 1 and 2 cannot be updated for 2023 as the DfE has not released the information. Currently, schools will need to use their teacher assessment information for any COVID years and for any more able pupils at the end of EYFS. These tables are set for schools where prior attainment is average. If a school's prior attainment is below average, then accelerated progress will need to be made. The Year 3 tables are based on national progress in 2022 KS1-2.</t>
  </si>
  <si>
    <t>Progress in Year 6 from End of KS1 to End of KS2 for 2022/23</t>
  </si>
  <si>
    <t>Progress In Years 4 &amp; 5 2023 Over Time from End of KS1</t>
  </si>
  <si>
    <t>2022/2023**</t>
  </si>
  <si>
    <t>** Due out March 2024</t>
  </si>
  <si>
    <t>2021/2022</t>
  </si>
  <si>
    <t>2023 EXS+/ GDS</t>
  </si>
  <si>
    <t>KS2 Combined 2023 EXS+/ GDS</t>
  </si>
  <si>
    <t>2023 VA</t>
  </si>
  <si>
    <t>KS1 Combined 2023 EXS+</t>
  </si>
  <si>
    <t>2020     TA</t>
  </si>
  <si>
    <t>2019 Phonics Y1</t>
  </si>
  <si>
    <t>2023 EXP+</t>
  </si>
  <si>
    <t xml:space="preserve">2023 Phonics Y1 </t>
  </si>
  <si>
    <t>Results will NOT be included in 2022 or 2023 IDSR.</t>
  </si>
  <si>
    <t>2021 TA EXP+/ EXC</t>
  </si>
  <si>
    <t>Lower 2023</t>
  </si>
  <si>
    <t>Upper 2023</t>
  </si>
  <si>
    <t xml:space="preserve">Years 1 - 6 </t>
  </si>
  <si>
    <t>(School Tracking)</t>
  </si>
  <si>
    <t>National DRAFT 2023</t>
  </si>
  <si>
    <t>National all pupils</t>
  </si>
  <si>
    <t>2023 (national 22)</t>
  </si>
  <si>
    <t>National end of KS1 2023</t>
  </si>
  <si>
    <t>National end of KS2 2023</t>
  </si>
  <si>
    <r>
      <t xml:space="preserve">Attainment for 2022/23 TA &amp; national results across the school compared to DRAFT all pupils nationally at the end of KS1 and KS2, </t>
    </r>
    <r>
      <rPr>
        <b/>
        <u/>
        <sz val="16"/>
        <color theme="1"/>
        <rFont val="Arial"/>
        <family val="2"/>
      </rPr>
      <t>all groups are compared to all pupils for the end of key stage (not compared to their national group ). Whole school is compared to the end of KS2.</t>
    </r>
  </si>
  <si>
    <t>KS1-2 VA Progress 3-5 Year Evaluation 19/22/23</t>
  </si>
  <si>
    <t>National: EXS+ 61% (2019/22/2023)</t>
  </si>
  <si>
    <t>National: GDS 8% (2019/22/2023)</t>
  </si>
  <si>
    <t>National: EXS+ 58% (2019/22/2023)</t>
  </si>
  <si>
    <t>National % 21/22</t>
  </si>
  <si>
    <t>School Level Absence 2022/2023 (national 21/22)</t>
  </si>
  <si>
    <t>School Level Absence 2021/2022 (national 21/22)</t>
  </si>
  <si>
    <t>National boys 2023</t>
  </si>
  <si>
    <t>National girls 2023</t>
  </si>
  <si>
    <t>National disadvantaged 2023</t>
  </si>
  <si>
    <t>National others 2023</t>
  </si>
  <si>
    <t>2022 &amp; 23 Year 4 Timestables Check</t>
  </si>
  <si>
    <t>EYFS (GLD) Attainment last 3-5 Years Evaluation</t>
  </si>
  <si>
    <t>2022 EXP+</t>
  </si>
  <si>
    <t>2022 EXP</t>
  </si>
  <si>
    <t>2023 EXP</t>
  </si>
  <si>
    <t>DRAFT 2023</t>
  </si>
  <si>
    <t>National no SEN 2023</t>
  </si>
  <si>
    <t>National Disadvantaged 2023</t>
  </si>
  <si>
    <t>ASP (when published) internal, LA data</t>
  </si>
  <si>
    <t>LA or internal data</t>
  </si>
  <si>
    <t>LA data, internal, ASP when published.</t>
  </si>
  <si>
    <t>LA Data, internal, ASP when published</t>
  </si>
  <si>
    <t>ASP, LA data</t>
  </si>
  <si>
    <t>ASP, SS on LA data</t>
  </si>
  <si>
    <t>Information for 2022/23, published September 2023 for version HS10.0 2023</t>
  </si>
  <si>
    <t>Attainment and progress over time 5-Year Overview 2019, 2020 TA, 2021 TA, 2022 and 2023</t>
  </si>
  <si>
    <t xml:space="preserve"> Above average/ Average/ Below average*</t>
  </si>
  <si>
    <t>Above average/ Average/ Below average*</t>
  </si>
  <si>
    <t>*Delete as applicable</t>
  </si>
  <si>
    <t>National: 79% (2019/22/23)</t>
  </si>
  <si>
    <t>National: 68% (2019/22/23)</t>
  </si>
  <si>
    <t>There were no IDSR releases in 2020 or 2021 and no quintiles for 2022. 2023 not yet published</t>
  </si>
  <si>
    <t xml:space="preserve">Currently spelling results for  are yet to be published.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</si>
</sst>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1" x14ac:knownFonts="1">
    <font>
      <sz val="12"/>
      <color theme="1"/>
      <name val="Calibri"/>
      <family val="2"/>
      <scheme val="minor"/>
    </font>
    <font>
      <b/>
      <sz val="12"/>
      <color rgb="FF3F3F3F"/>
      <name val="Calibri"/>
      <family val="2"/>
      <scheme val="minor"/>
    </font>
    <font>
      <b/>
      <sz val="12"/>
      <color theme="1"/>
      <name val="Calibri"/>
      <family val="2"/>
      <scheme val="minor"/>
    </font>
    <font>
      <b/>
      <sz val="16"/>
      <color theme="1"/>
      <name val="Arial"/>
      <family val="2"/>
    </font>
    <font>
      <sz val="16"/>
      <color theme="1"/>
      <name val="Arial"/>
      <family val="2"/>
    </font>
    <font>
      <b/>
      <sz val="16"/>
      <color rgb="FF3F3F3F"/>
      <name val="Arial"/>
      <family val="2"/>
    </font>
    <font>
      <sz val="16"/>
      <color rgb="FF3F3F3F"/>
      <name val="Arial"/>
      <family val="2"/>
    </font>
    <font>
      <sz val="16"/>
      <color theme="0"/>
      <name val="Arial"/>
      <family val="2"/>
    </font>
    <font>
      <sz val="12"/>
      <color theme="1"/>
      <name val="Calibri"/>
      <family val="2"/>
      <scheme val="minor"/>
    </font>
    <font>
      <sz val="16"/>
      <color rgb="FF000000"/>
      <name val="Arial"/>
      <family val="2"/>
    </font>
    <font>
      <sz val="16"/>
      <color rgb="FFFFFFFF"/>
      <name val="Arial"/>
      <family val="2"/>
    </font>
    <font>
      <b/>
      <sz val="16"/>
      <color rgb="FF000000"/>
      <name val="Arial"/>
      <family val="2"/>
    </font>
    <font>
      <sz val="12"/>
      <color theme="1"/>
      <name val="Arial"/>
      <family val="2"/>
    </font>
    <font>
      <b/>
      <sz val="15"/>
      <color theme="1"/>
      <name val="Arial"/>
      <family val="2"/>
    </font>
    <font>
      <b/>
      <sz val="15"/>
      <color rgb="FF000000"/>
      <name val="Arial"/>
      <family val="2"/>
    </font>
    <font>
      <b/>
      <sz val="14"/>
      <color theme="1"/>
      <name val="Arial"/>
      <family val="2"/>
    </font>
    <font>
      <b/>
      <sz val="12"/>
      <color theme="1"/>
      <name val="Arial"/>
      <family val="2"/>
    </font>
    <font>
      <u/>
      <sz val="12"/>
      <color theme="10"/>
      <name val="Calibri"/>
      <family val="2"/>
      <scheme val="minor"/>
    </font>
    <font>
      <u/>
      <sz val="16"/>
      <color theme="10"/>
      <name val="Arial"/>
      <family val="2"/>
    </font>
    <font>
      <b/>
      <sz val="15"/>
      <color rgb="FF3F3F3F"/>
      <name val="Arial"/>
      <family val="2"/>
    </font>
    <font>
      <sz val="14"/>
      <color theme="1"/>
      <name val="Arial"/>
      <family val="2"/>
    </font>
    <font>
      <sz val="20"/>
      <color theme="1"/>
      <name val="Arial"/>
      <family val="2"/>
    </font>
    <font>
      <b/>
      <sz val="14"/>
      <color rgb="FF3F3F3F"/>
      <name val="Arial"/>
      <family val="2"/>
    </font>
    <font>
      <sz val="14"/>
      <color rgb="FF3F3F3F"/>
      <name val="Arial"/>
      <family val="2"/>
    </font>
    <font>
      <b/>
      <sz val="14"/>
      <color rgb="FF000000"/>
      <name val="Arial"/>
      <family val="2"/>
    </font>
    <font>
      <b/>
      <u/>
      <sz val="16"/>
      <color theme="1"/>
      <name val="Arial"/>
      <family val="2"/>
    </font>
    <font>
      <sz val="10"/>
      <color theme="1"/>
      <name val="Arial"/>
      <family val="2"/>
    </font>
    <font>
      <b/>
      <sz val="16"/>
      <color rgb="FFFF0000"/>
      <name val="Arial"/>
      <family val="2"/>
    </font>
    <font>
      <b/>
      <sz val="9"/>
      <color theme="1"/>
      <name val="Arial"/>
      <family val="2"/>
    </font>
    <font>
      <b/>
      <sz val="18"/>
      <color theme="1"/>
      <name val="Arial"/>
      <family val="2"/>
    </font>
    <font>
      <sz val="18"/>
      <color theme="1"/>
      <name val="Arial"/>
      <family val="2"/>
    </font>
    <font>
      <sz val="16"/>
      <color rgb="FFFF0000"/>
      <name val="Arial"/>
      <family val="2"/>
    </font>
    <font>
      <sz val="8"/>
      <name val="Calibri"/>
      <family val="2"/>
      <scheme val="minor"/>
    </font>
    <font>
      <b/>
      <sz val="14"/>
      <color rgb="FFFF0000"/>
      <name val="Arial"/>
      <family val="2"/>
    </font>
    <font>
      <sz val="14"/>
      <color rgb="FFFF0000"/>
      <name val="Arial"/>
      <family val="2"/>
    </font>
    <font>
      <b/>
      <sz val="13"/>
      <color theme="1"/>
      <name val="Arial"/>
      <family val="2"/>
    </font>
    <font>
      <sz val="12"/>
      <color rgb="FFFF0000"/>
      <name val="Calibri"/>
      <family val="2"/>
      <scheme val="minor"/>
    </font>
    <font>
      <b/>
      <sz val="13.5"/>
      <color theme="1"/>
      <name val="Arial"/>
      <family val="2"/>
    </font>
    <font>
      <b/>
      <sz val="16"/>
      <color theme="0"/>
      <name val="Arial"/>
      <family val="2"/>
    </font>
    <font>
      <b/>
      <sz val="14.5"/>
      <color theme="1"/>
      <name val="Arial"/>
      <family val="2"/>
    </font>
    <font>
      <sz val="12"/>
      <color rgb="FFFF0000"/>
      <name val="Arial"/>
      <family val="2"/>
    </font>
    <font>
      <b/>
      <sz val="24"/>
      <color theme="1"/>
      <name val="Arial"/>
      <family val="2"/>
    </font>
    <font>
      <sz val="24"/>
      <color theme="1"/>
      <name val="Arial"/>
      <family val="2"/>
    </font>
    <font>
      <sz val="24"/>
      <color theme="1"/>
      <name val="Calibri"/>
      <family val="2"/>
      <scheme val="minor"/>
    </font>
    <font>
      <b/>
      <sz val="26"/>
      <color theme="1"/>
      <name val="Arial"/>
      <family val="2"/>
    </font>
    <font>
      <sz val="26"/>
      <color theme="1"/>
      <name val="Calibri"/>
      <family val="2"/>
      <scheme val="minor"/>
    </font>
    <font>
      <b/>
      <sz val="22"/>
      <color theme="1"/>
      <name val="Arial"/>
      <family val="2"/>
    </font>
    <font>
      <sz val="22"/>
      <color theme="1"/>
      <name val="Arial"/>
      <family val="2"/>
    </font>
    <font>
      <b/>
      <sz val="24"/>
      <color theme="1"/>
      <name val="Calibri"/>
      <family val="2"/>
      <scheme val="minor"/>
    </font>
    <font>
      <b/>
      <sz val="28"/>
      <color theme="1"/>
      <name val="Arial"/>
      <family val="2"/>
    </font>
    <font>
      <sz val="28"/>
      <color theme="1"/>
      <name val="Arial"/>
      <family val="2"/>
    </font>
  </fonts>
  <fills count="1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FF00"/>
        <bgColor rgb="FF000000"/>
      </patternFill>
    </fill>
    <fill>
      <patternFill patternType="solid">
        <fgColor rgb="FF00B050"/>
        <bgColor rgb="FF000000"/>
      </patternFill>
    </fill>
    <fill>
      <patternFill patternType="solid">
        <fgColor rgb="FFFF0000"/>
        <bgColor rgb="FF000000"/>
      </patternFill>
    </fill>
    <fill>
      <patternFill patternType="solid">
        <fgColor theme="0" tint="-0.14996795556505021"/>
        <bgColor indexed="64"/>
      </patternFill>
    </fill>
    <fill>
      <patternFill patternType="solid">
        <fgColor rgb="FFD9D9D9"/>
        <bgColor rgb="FF000000"/>
      </patternFill>
    </fill>
    <fill>
      <patternFill patternType="solid">
        <fgColor rgb="FFCBE990"/>
        <bgColor indexed="64"/>
      </patternFill>
    </fill>
    <fill>
      <patternFill patternType="solid">
        <fgColor rgb="FFEEC5F1"/>
        <bgColor indexed="64"/>
      </patternFill>
    </fill>
    <fill>
      <patternFill patternType="solid">
        <fgColor rgb="FFFF0201"/>
        <bgColor indexed="64"/>
      </patternFill>
    </fill>
    <fill>
      <patternFill patternType="solid">
        <fgColor rgb="FFFFFFFF"/>
        <bgColor indexed="64"/>
      </patternFill>
    </fill>
    <fill>
      <patternFill patternType="solid">
        <fgColor theme="0"/>
        <bgColor indexed="64"/>
      </patternFill>
    </fill>
  </fills>
  <borders count="44">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rgb="FF3F3F3F"/>
      </left>
      <right style="thin">
        <color rgb="FF3F3F3F"/>
      </right>
      <top/>
      <bottom style="thin">
        <color auto="1"/>
      </bottom>
      <diagonal/>
    </border>
    <border>
      <left/>
      <right style="thin">
        <color auto="1"/>
      </right>
      <top style="thin">
        <color auto="1"/>
      </top>
      <bottom/>
      <diagonal/>
    </border>
    <border>
      <left style="thin">
        <color rgb="FF000000"/>
      </left>
      <right style="thin">
        <color auto="1"/>
      </right>
      <top style="thin">
        <color rgb="FF000000"/>
      </top>
      <bottom style="thin">
        <color auto="1"/>
      </bottom>
      <diagonal/>
    </border>
    <border>
      <left style="thin">
        <color auto="1"/>
      </left>
      <right style="thin">
        <color rgb="FF000000"/>
      </right>
      <top style="thin">
        <color auto="1"/>
      </top>
      <bottom/>
      <diagonal/>
    </border>
    <border>
      <left/>
      <right/>
      <top style="thin">
        <color rgb="FF000000"/>
      </top>
      <bottom/>
      <diagonal/>
    </border>
    <border>
      <left style="thin">
        <color rgb="FF3F3F3F"/>
      </left>
      <right style="thin">
        <color indexed="64"/>
      </right>
      <top style="thin">
        <color rgb="FF3F3F3F"/>
      </top>
      <bottom style="thin">
        <color rgb="FF3F3F3F"/>
      </bottom>
      <diagonal/>
    </border>
    <border>
      <left style="thin">
        <color rgb="FF3F3F3F"/>
      </left>
      <right style="thin">
        <color indexed="64"/>
      </right>
      <top style="thin">
        <color rgb="FF3F3F3F"/>
      </top>
      <bottom/>
      <diagonal/>
    </border>
    <border>
      <left style="thin">
        <color rgb="FF3F3F3F"/>
      </left>
      <right/>
      <top style="thin">
        <color rgb="FF3F3F3F"/>
      </top>
      <bottom/>
      <diagonal/>
    </border>
  </borders>
  <cellStyleXfs count="4">
    <xf numFmtId="0" fontId="0" fillId="0" borderId="0"/>
    <xf numFmtId="0" fontId="1" fillId="2" borderId="1" applyNumberFormat="0" applyAlignment="0" applyProtection="0"/>
    <xf numFmtId="9" fontId="8" fillId="0" borderId="0" applyFont="0" applyFill="0" applyBorder="0" applyAlignment="0" applyProtection="0"/>
    <xf numFmtId="0" fontId="17" fillId="0" borderId="0" applyNumberFormat="0" applyFill="0" applyBorder="0" applyAlignment="0" applyProtection="0"/>
  </cellStyleXfs>
  <cellXfs count="550">
    <xf numFmtId="0" fontId="0" fillId="0" borderId="0" xfId="0"/>
    <xf numFmtId="0" fontId="4" fillId="0" borderId="5" xfId="0" applyFont="1" applyBorder="1" applyAlignment="1">
      <alignment horizontal="center"/>
    </xf>
    <xf numFmtId="0" fontId="4" fillId="0" borderId="0" xfId="0" applyFont="1" applyAlignment="1">
      <alignment vertical="center"/>
    </xf>
    <xf numFmtId="0" fontId="3" fillId="0" borderId="0" xfId="0" applyFont="1" applyAlignment="1">
      <alignment vertical="center"/>
    </xf>
    <xf numFmtId="0" fontId="5" fillId="3" borderId="5" xfId="1" applyFont="1" applyFill="1" applyBorder="1" applyAlignment="1">
      <alignment vertical="center"/>
    </xf>
    <xf numFmtId="0" fontId="5" fillId="0" borderId="5" xfId="1" applyFont="1" applyFill="1" applyBorder="1" applyAlignment="1">
      <alignment vertical="center"/>
    </xf>
    <xf numFmtId="0" fontId="4" fillId="0" borderId="5" xfId="0" applyFont="1" applyBorder="1" applyAlignment="1">
      <alignment vertical="center"/>
    </xf>
    <xf numFmtId="0" fontId="5" fillId="0" borderId="1" xfId="1" applyFont="1" applyFill="1" applyAlignment="1">
      <alignment horizontal="center" vertical="center"/>
    </xf>
    <xf numFmtId="0" fontId="4" fillId="3" borderId="5" xfId="0" applyFont="1" applyFill="1" applyBorder="1" applyAlignment="1">
      <alignment horizontal="center" vertical="center"/>
    </xf>
    <xf numFmtId="9" fontId="4" fillId="3" borderId="5" xfId="0" applyNumberFormat="1" applyFont="1" applyFill="1" applyBorder="1" applyAlignment="1">
      <alignment horizontal="center" vertical="center"/>
    </xf>
    <xf numFmtId="0" fontId="4" fillId="0" borderId="0" xfId="0" applyFont="1" applyAlignment="1">
      <alignment vertical="center" wrapText="1"/>
    </xf>
    <xf numFmtId="0" fontId="4" fillId="3" borderId="5" xfId="0" applyFont="1" applyFill="1" applyBorder="1" applyAlignment="1">
      <alignment horizontal="center" vertical="center" wrapText="1"/>
    </xf>
    <xf numFmtId="0" fontId="4" fillId="0" borderId="0" xfId="0" applyFont="1"/>
    <xf numFmtId="0" fontId="3" fillId="0" borderId="5" xfId="0" applyFont="1" applyBorder="1" applyAlignment="1">
      <alignment vertical="center"/>
    </xf>
    <xf numFmtId="49" fontId="4" fillId="0" borderId="0" xfId="0" applyNumberFormat="1" applyFont="1"/>
    <xf numFmtId="49" fontId="4" fillId="0" borderId="5" xfId="0" applyNumberFormat="1" applyFont="1" applyBorder="1"/>
    <xf numFmtId="49" fontId="4" fillId="10" borderId="5" xfId="0" applyNumberFormat="1" applyFont="1" applyFill="1" applyBorder="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9" fontId="4" fillId="0" borderId="17" xfId="0" applyNumberFormat="1" applyFont="1" applyBorder="1" applyAlignment="1">
      <alignment vertical="center"/>
    </xf>
    <xf numFmtId="0" fontId="4" fillId="0" borderId="18" xfId="0" applyFont="1" applyBorder="1" applyAlignment="1">
      <alignment vertical="center"/>
    </xf>
    <xf numFmtId="9" fontId="4" fillId="0" borderId="19" xfId="0" applyNumberFormat="1" applyFont="1" applyBorder="1" applyAlignment="1">
      <alignment vertical="center"/>
    </xf>
    <xf numFmtId="0" fontId="4" fillId="0" borderId="12" xfId="0" applyFont="1" applyBorder="1" applyAlignment="1">
      <alignment vertical="center"/>
    </xf>
    <xf numFmtId="9" fontId="4" fillId="0" borderId="13" xfId="2"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9" fontId="4" fillId="0" borderId="20" xfId="0" applyNumberFormat="1" applyFont="1" applyBorder="1" applyAlignment="1">
      <alignment vertical="center"/>
    </xf>
    <xf numFmtId="9" fontId="4" fillId="0" borderId="0" xfId="2"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9" fontId="4" fillId="0" borderId="22" xfId="0" applyNumberFormat="1" applyFont="1" applyBorder="1" applyAlignment="1">
      <alignment vertical="center"/>
    </xf>
    <xf numFmtId="0" fontId="4" fillId="0" borderId="8" xfId="0" applyFont="1" applyBorder="1" applyAlignment="1">
      <alignment vertical="center"/>
    </xf>
    <xf numFmtId="0" fontId="5" fillId="0" borderId="4" xfId="1" applyFont="1" applyFill="1" applyBorder="1" applyAlignment="1">
      <alignment horizontal="center" vertical="center"/>
    </xf>
    <xf numFmtId="0" fontId="5" fillId="3" borderId="5" xfId="1" applyFont="1" applyFill="1" applyBorder="1" applyAlignment="1">
      <alignment horizontal="center" vertical="center"/>
    </xf>
    <xf numFmtId="9" fontId="6" fillId="3" borderId="5" xfId="1" applyNumberFormat="1" applyFont="1" applyFill="1" applyBorder="1" applyAlignment="1">
      <alignment horizontal="center" vertical="center"/>
    </xf>
    <xf numFmtId="0" fontId="6" fillId="2" borderId="5" xfId="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9" fontId="6" fillId="2" borderId="5" xfId="1"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9" fontId="4" fillId="0" borderId="5" xfId="0" applyNumberFormat="1" applyFont="1" applyBorder="1" applyAlignment="1" applyProtection="1">
      <alignment horizontal="center" vertical="center"/>
      <protection locked="0"/>
    </xf>
    <xf numFmtId="0" fontId="3" fillId="0" borderId="5" xfId="0" applyFont="1" applyBorder="1" applyAlignment="1">
      <alignment horizontal="center" vertical="center"/>
    </xf>
    <xf numFmtId="0" fontId="4" fillId="0" borderId="0" xfId="0" applyFont="1" applyAlignment="1" applyProtection="1">
      <alignment vertical="top" wrapText="1"/>
      <protection locked="0"/>
    </xf>
    <xf numFmtId="0" fontId="3" fillId="0" borderId="0" xfId="0" applyFont="1" applyAlignment="1">
      <alignment horizontal="center" vertical="center"/>
    </xf>
    <xf numFmtId="0" fontId="4" fillId="0" borderId="0" xfId="0" applyFont="1" applyAlignment="1">
      <alignment vertical="top"/>
    </xf>
    <xf numFmtId="0" fontId="0" fillId="0" borderId="0" xfId="0" applyAlignment="1">
      <alignment vertical="top"/>
    </xf>
    <xf numFmtId="0" fontId="3" fillId="3" borderId="5" xfId="0" applyFont="1" applyFill="1" applyBorder="1" applyAlignment="1">
      <alignment vertical="center"/>
    </xf>
    <xf numFmtId="0" fontId="12" fillId="0" borderId="0" xfId="0" applyFont="1" applyAlignment="1">
      <alignment vertical="center"/>
    </xf>
    <xf numFmtId="0" fontId="3" fillId="0" borderId="5" xfId="0" applyFont="1" applyBorder="1" applyAlignment="1">
      <alignment horizontal="center" vertical="center" wrapText="1"/>
    </xf>
    <xf numFmtId="0" fontId="3" fillId="0" borderId="5" xfId="0" applyFont="1" applyBorder="1" applyAlignment="1" applyProtection="1">
      <alignment vertical="center"/>
      <protection locked="0"/>
    </xf>
    <xf numFmtId="0" fontId="13" fillId="3" borderId="5" xfId="0" applyFont="1" applyFill="1" applyBorder="1" applyAlignment="1">
      <alignment vertical="center"/>
    </xf>
    <xf numFmtId="0" fontId="3" fillId="0" borderId="0" xfId="0" applyFont="1"/>
    <xf numFmtId="0" fontId="4" fillId="0" borderId="5" xfId="0" applyFont="1" applyBorder="1" applyAlignment="1">
      <alignment horizontal="center" vertical="center"/>
    </xf>
    <xf numFmtId="9" fontId="4" fillId="0" borderId="0" xfId="0" applyNumberFormat="1" applyFont="1" applyAlignment="1">
      <alignment vertical="center"/>
    </xf>
    <xf numFmtId="0" fontId="4" fillId="0" borderId="5" xfId="0" applyFont="1" applyBorder="1"/>
    <xf numFmtId="0" fontId="3" fillId="0" borderId="5" xfId="0" applyFont="1" applyBorder="1"/>
    <xf numFmtId="0" fontId="11" fillId="11" borderId="5" xfId="0" applyFont="1" applyFill="1" applyBorder="1" applyAlignment="1">
      <alignment vertical="center"/>
    </xf>
    <xf numFmtId="0" fontId="9" fillId="11" borderId="6" xfId="0" applyFont="1" applyFill="1" applyBorder="1" applyAlignment="1">
      <alignment horizontal="center" vertical="center"/>
    </xf>
    <xf numFmtId="9" fontId="9" fillId="11" borderId="6" xfId="0" applyNumberFormat="1" applyFont="1" applyFill="1" applyBorder="1" applyAlignment="1">
      <alignment horizontal="center" vertical="center"/>
    </xf>
    <xf numFmtId="0" fontId="11" fillId="0" borderId="8" xfId="0" applyFont="1" applyBorder="1" applyAlignment="1">
      <alignment vertical="center"/>
    </xf>
    <xf numFmtId="0" fontId="3" fillId="3" borderId="5" xfId="0" applyFont="1" applyFill="1" applyBorder="1"/>
    <xf numFmtId="0" fontId="3" fillId="3" borderId="8" xfId="0" applyFont="1" applyFill="1" applyBorder="1" applyAlignment="1">
      <alignment vertical="center"/>
    </xf>
    <xf numFmtId="0" fontId="4" fillId="3" borderId="8" xfId="0" applyFont="1" applyFill="1" applyBorder="1" applyAlignment="1">
      <alignment horizontal="center" vertical="center"/>
    </xf>
    <xf numFmtId="9" fontId="4" fillId="3" borderId="8" xfId="0" applyNumberFormat="1" applyFont="1" applyFill="1" applyBorder="1" applyAlignment="1">
      <alignment horizontal="center" vertical="center"/>
    </xf>
    <xf numFmtId="164" fontId="4" fillId="3" borderId="5" xfId="0" applyNumberFormat="1" applyFont="1" applyFill="1" applyBorder="1" applyAlignment="1">
      <alignment horizontal="center" vertical="center"/>
    </xf>
    <xf numFmtId="0" fontId="4" fillId="0" borderId="0" xfId="0" applyFont="1" applyAlignment="1">
      <alignment horizontal="center" vertical="center"/>
    </xf>
    <xf numFmtId="9" fontId="4" fillId="0" borderId="13" xfId="2" applyFont="1" applyBorder="1" applyAlignment="1">
      <alignment horizontal="center" vertical="center"/>
    </xf>
    <xf numFmtId="0" fontId="4" fillId="0" borderId="0" xfId="0" applyFont="1" applyAlignment="1">
      <alignment horizontal="left" vertical="center"/>
    </xf>
    <xf numFmtId="9" fontId="3" fillId="0" borderId="20" xfId="0" applyNumberFormat="1" applyFont="1" applyBorder="1" applyAlignment="1">
      <alignment horizontal="center" vertical="center"/>
    </xf>
    <xf numFmtId="0" fontId="3" fillId="0" borderId="0" xfId="0" applyFont="1" applyAlignment="1">
      <alignment horizontal="left" vertical="center"/>
    </xf>
    <xf numFmtId="0" fontId="4" fillId="3" borderId="5" xfId="0" applyFont="1" applyFill="1" applyBorder="1" applyAlignment="1">
      <alignment horizontal="center"/>
    </xf>
    <xf numFmtId="0" fontId="3" fillId="0" borderId="0" xfId="0" applyFont="1" applyAlignment="1">
      <alignment horizontal="center"/>
    </xf>
    <xf numFmtId="2" fontId="4" fillId="0" borderId="5" xfId="0" applyNumberFormat="1" applyFont="1" applyBorder="1" applyAlignment="1">
      <alignment horizontal="center" vertical="center"/>
    </xf>
    <xf numFmtId="2" fontId="4" fillId="0" borderId="0" xfId="0" applyNumberFormat="1" applyFont="1" applyAlignment="1">
      <alignment horizontal="center" vertical="center"/>
    </xf>
    <xf numFmtId="0" fontId="3" fillId="3" borderId="5" xfId="0" applyFont="1" applyFill="1" applyBorder="1" applyAlignment="1">
      <alignment horizontal="center"/>
    </xf>
    <xf numFmtId="49" fontId="0" fillId="0" borderId="0" xfId="0" applyNumberFormat="1" applyAlignment="1">
      <alignment vertical="top" wrapText="1"/>
    </xf>
    <xf numFmtId="0" fontId="0" fillId="0" borderId="0" xfId="0" applyAlignment="1">
      <alignment vertical="top" wrapText="1"/>
    </xf>
    <xf numFmtId="0" fontId="3" fillId="0" borderId="0" xfId="0" applyFont="1" applyAlignment="1">
      <alignment vertical="top" wrapText="1"/>
    </xf>
    <xf numFmtId="49" fontId="3" fillId="0" borderId="0" xfId="0" applyNumberFormat="1" applyFont="1" applyAlignment="1">
      <alignment vertical="top" wrapText="1"/>
    </xf>
    <xf numFmtId="0" fontId="0" fillId="0" borderId="0" xfId="0" applyAlignment="1" applyProtection="1">
      <alignment vertical="top" wrapText="1"/>
      <protection locked="0"/>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vertical="top" wrapText="1"/>
    </xf>
    <xf numFmtId="9" fontId="3" fillId="3" borderId="5" xfId="0" applyNumberFormat="1" applyFont="1" applyFill="1" applyBorder="1" applyAlignment="1">
      <alignment horizontal="center" vertical="center"/>
    </xf>
    <xf numFmtId="2" fontId="4" fillId="0" borderId="0" xfId="0" applyNumberFormat="1" applyFont="1"/>
    <xf numFmtId="0" fontId="3" fillId="0" borderId="5" xfId="0" applyFont="1" applyBorder="1" applyAlignment="1">
      <alignment horizontal="center"/>
    </xf>
    <xf numFmtId="0" fontId="3" fillId="0" borderId="5" xfId="0" applyFont="1" applyBorder="1" applyAlignment="1">
      <alignment vertical="center" wrapText="1"/>
    </xf>
    <xf numFmtId="0" fontId="3" fillId="3" borderId="5" xfId="0" applyFont="1" applyFill="1" applyBorder="1" applyAlignment="1">
      <alignment vertical="center" wrapText="1"/>
    </xf>
    <xf numFmtId="0" fontId="16" fillId="0" borderId="5" xfId="0" applyFont="1" applyBorder="1" applyAlignment="1">
      <alignment textRotation="90" wrapText="1"/>
    </xf>
    <xf numFmtId="0" fontId="11" fillId="11" borderId="5" xfId="0" applyFont="1" applyFill="1" applyBorder="1" applyAlignment="1">
      <alignment vertical="center" wrapText="1"/>
    </xf>
    <xf numFmtId="0" fontId="16" fillId="0" borderId="5" xfId="0" applyFont="1" applyBorder="1" applyAlignment="1">
      <alignment horizontal="center" vertical="center" wrapText="1"/>
    </xf>
    <xf numFmtId="0" fontId="11" fillId="0" borderId="8" xfId="0" applyFont="1" applyBorder="1"/>
    <xf numFmtId="49" fontId="3" fillId="0" borderId="5" xfId="0" applyNumberFormat="1" applyFont="1" applyBorder="1"/>
    <xf numFmtId="49" fontId="3" fillId="10" borderId="5" xfId="0" applyNumberFormat="1" applyFont="1" applyFill="1" applyBorder="1"/>
    <xf numFmtId="9" fontId="4" fillId="10" borderId="10" xfId="0" applyNumberFormat="1" applyFont="1" applyFill="1" applyBorder="1" applyAlignment="1">
      <alignment horizontal="center"/>
    </xf>
    <xf numFmtId="49" fontId="4" fillId="0" borderId="0" xfId="0" applyNumberFormat="1" applyFont="1" applyAlignment="1">
      <alignment horizontal="center"/>
    </xf>
    <xf numFmtId="49" fontId="3" fillId="0" borderId="5" xfId="0" applyNumberFormat="1" applyFont="1" applyBorder="1" applyAlignment="1">
      <alignment horizontal="center"/>
    </xf>
    <xf numFmtId="49" fontId="3" fillId="0" borderId="10" xfId="0" applyNumberFormat="1" applyFont="1" applyBorder="1" applyAlignment="1">
      <alignment horizontal="center" wrapText="1"/>
    </xf>
    <xf numFmtId="49" fontId="3" fillId="0" borderId="5" xfId="0" applyNumberFormat="1" applyFont="1" applyBorder="1" applyAlignment="1">
      <alignment horizontal="center" wrapText="1"/>
    </xf>
    <xf numFmtId="9" fontId="4" fillId="10" borderId="5" xfId="0" applyNumberFormat="1" applyFont="1" applyFill="1" applyBorder="1" applyAlignment="1">
      <alignment horizontal="center"/>
    </xf>
    <xf numFmtId="49" fontId="3" fillId="0" borderId="5" xfId="0" applyNumberFormat="1" applyFont="1" applyBorder="1" applyAlignment="1">
      <alignment horizontal="center" vertical="center" wrapText="1"/>
    </xf>
    <xf numFmtId="1" fontId="4" fillId="3" borderId="5" xfId="0" applyNumberFormat="1" applyFont="1" applyFill="1" applyBorder="1" applyAlignment="1">
      <alignment horizontal="center" vertical="center"/>
    </xf>
    <xf numFmtId="9" fontId="4" fillId="4" borderId="5" xfId="0" applyNumberFormat="1" applyFont="1" applyFill="1" applyBorder="1" applyAlignment="1">
      <alignment horizontal="center"/>
    </xf>
    <xf numFmtId="0" fontId="4" fillId="0" borderId="0" xfId="0" applyFont="1" applyAlignment="1">
      <alignment horizontal="center"/>
    </xf>
    <xf numFmtId="0" fontId="4" fillId="5" borderId="5" xfId="0" applyFont="1" applyFill="1" applyBorder="1"/>
    <xf numFmtId="0" fontId="4" fillId="12" borderId="5" xfId="0" applyFont="1" applyFill="1" applyBorder="1"/>
    <xf numFmtId="0" fontId="4" fillId="4" borderId="5" xfId="0" applyFont="1" applyFill="1" applyBorder="1"/>
    <xf numFmtId="0" fontId="4" fillId="13" borderId="5" xfId="0" applyFont="1" applyFill="1" applyBorder="1"/>
    <xf numFmtId="0" fontId="4" fillId="14" borderId="5" xfId="0" applyFont="1" applyFill="1" applyBorder="1"/>
    <xf numFmtId="0" fontId="4" fillId="0" borderId="5" xfId="0" applyFont="1" applyBorder="1" applyAlignment="1" applyProtection="1">
      <alignment horizontal="center"/>
      <protection locked="0"/>
    </xf>
    <xf numFmtId="1" fontId="4" fillId="0" borderId="5" xfId="0" applyNumberFormat="1" applyFont="1" applyBorder="1" applyAlignment="1" applyProtection="1">
      <alignment horizontal="center"/>
      <protection locked="0"/>
    </xf>
    <xf numFmtId="1" fontId="4" fillId="0" borderId="5" xfId="0" applyNumberFormat="1" applyFont="1" applyBorder="1" applyAlignment="1" applyProtection="1">
      <alignment horizontal="center" vertical="center"/>
      <protection locked="0"/>
    </xf>
    <xf numFmtId="9" fontId="4" fillId="0" borderId="0" xfId="0" applyNumberFormat="1" applyFont="1" applyAlignment="1" applyProtection="1">
      <alignment horizontal="center" vertical="center"/>
      <protection locked="0"/>
    </xf>
    <xf numFmtId="9" fontId="6" fillId="0" borderId="5" xfId="1" applyNumberFormat="1" applyFont="1" applyFill="1" applyBorder="1" applyAlignment="1" applyProtection="1">
      <alignment horizontal="center" vertical="center"/>
      <protection locked="0"/>
    </xf>
    <xf numFmtId="9" fontId="4" fillId="0" borderId="8" xfId="0" applyNumberFormat="1" applyFont="1" applyBorder="1" applyAlignment="1" applyProtection="1">
      <alignment horizontal="center" vertical="center"/>
      <protection locked="0"/>
    </xf>
    <xf numFmtId="164" fontId="6" fillId="0" borderId="5" xfId="1" applyNumberFormat="1" applyFont="1" applyFill="1" applyBorder="1" applyAlignment="1" applyProtection="1">
      <alignment horizontal="center" vertical="center"/>
      <protection locked="0"/>
    </xf>
    <xf numFmtId="164" fontId="4" fillId="0" borderId="5" xfId="0" applyNumberFormat="1" applyFont="1" applyBorder="1" applyAlignment="1" applyProtection="1">
      <alignment horizontal="center" vertical="center"/>
      <protection locked="0"/>
    </xf>
    <xf numFmtId="2" fontId="4" fillId="0" borderId="5"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3" fillId="0" borderId="0" xfId="0" applyFont="1" applyAlignment="1">
      <alignment horizontal="left"/>
    </xf>
    <xf numFmtId="0" fontId="4" fillId="0" borderId="33" xfId="0" applyFont="1" applyBorder="1" applyAlignment="1">
      <alignment horizontal="left"/>
    </xf>
    <xf numFmtId="164" fontId="4" fillId="0" borderId="29" xfId="0" applyNumberFormat="1" applyFont="1" applyBorder="1" applyAlignment="1">
      <alignment horizontal="center" vertical="center"/>
    </xf>
    <xf numFmtId="164" fontId="4" fillId="0" borderId="32" xfId="0" applyNumberFormat="1" applyFont="1" applyBorder="1" applyAlignment="1">
      <alignment horizontal="center" vertical="center"/>
    </xf>
    <xf numFmtId="0" fontId="3" fillId="0" borderId="10" xfId="0" applyFont="1" applyBorder="1"/>
    <xf numFmtId="164" fontId="4" fillId="0" borderId="5" xfId="0" applyNumberFormat="1" applyFont="1" applyBorder="1" applyAlignment="1">
      <alignment horizontal="center"/>
    </xf>
    <xf numFmtId="164" fontId="4" fillId="0" borderId="31" xfId="0" applyNumberFormat="1" applyFont="1" applyBorder="1" applyAlignment="1">
      <alignment horizontal="center"/>
    </xf>
    <xf numFmtId="164" fontId="4" fillId="0" borderId="29" xfId="0" applyNumberFormat="1" applyFont="1" applyBorder="1" applyAlignment="1">
      <alignment horizontal="center"/>
    </xf>
    <xf numFmtId="164" fontId="4" fillId="0" borderId="32" xfId="0" applyNumberFormat="1" applyFont="1" applyBorder="1" applyAlignment="1">
      <alignment horizontal="center"/>
    </xf>
    <xf numFmtId="0" fontId="4" fillId="0" borderId="28"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164" fontId="4" fillId="0" borderId="31" xfId="0" applyNumberFormat="1" applyFont="1" applyBorder="1" applyAlignment="1" applyProtection="1">
      <alignment horizontal="center" vertical="center"/>
      <protection locked="0"/>
    </xf>
    <xf numFmtId="164" fontId="4" fillId="0" borderId="29" xfId="0" applyNumberFormat="1" applyFont="1" applyBorder="1" applyAlignment="1" applyProtection="1">
      <alignment horizontal="center" vertical="center"/>
      <protection locked="0"/>
    </xf>
    <xf numFmtId="164" fontId="4" fillId="0" borderId="32" xfId="0" applyNumberFormat="1" applyFont="1" applyBorder="1" applyAlignment="1" applyProtection="1">
      <alignment horizontal="center" vertical="center"/>
      <protection locked="0"/>
    </xf>
    <xf numFmtId="0" fontId="4" fillId="0" borderId="28" xfId="0" applyFont="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0" fontId="4" fillId="0" borderId="30" xfId="0" applyFont="1" applyBorder="1" applyAlignment="1" applyProtection="1">
      <alignment horizontal="center"/>
      <protection locked="0"/>
    </xf>
    <xf numFmtId="164" fontId="4" fillId="0" borderId="31" xfId="0" applyNumberFormat="1"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13" xfId="0" applyFont="1" applyBorder="1"/>
    <xf numFmtId="0" fontId="13" fillId="0" borderId="5"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3" fillId="0" borderId="5" xfId="0" applyFont="1" applyBorder="1" applyAlignment="1" applyProtection="1">
      <alignment vertical="center" wrapText="1"/>
      <protection locked="0"/>
    </xf>
    <xf numFmtId="0" fontId="15" fillId="0" borderId="28" xfId="0" applyFont="1" applyBorder="1" applyAlignment="1">
      <alignment horizontal="center" wrapText="1"/>
    </xf>
    <xf numFmtId="0" fontId="15" fillId="0" borderId="5" xfId="0" applyFont="1" applyBorder="1" applyAlignment="1">
      <alignment horizontal="center" wrapText="1"/>
    </xf>
    <xf numFmtId="0" fontId="15" fillId="0" borderId="29" xfId="0" applyFont="1" applyBorder="1" applyAlignment="1">
      <alignment horizontal="center" wrapText="1"/>
    </xf>
    <xf numFmtId="0" fontId="16" fillId="0" borderId="28" xfId="0" applyFont="1" applyBorder="1" applyAlignment="1">
      <alignment horizontal="center"/>
    </xf>
    <xf numFmtId="0" fontId="16" fillId="0" borderId="5" xfId="0" applyFont="1" applyBorder="1" applyAlignment="1">
      <alignment horizontal="center"/>
    </xf>
    <xf numFmtId="0" fontId="16" fillId="0" borderId="29" xfId="0" applyFont="1" applyBorder="1" applyAlignment="1">
      <alignment horizontal="center"/>
    </xf>
    <xf numFmtId="0" fontId="11" fillId="0" borderId="5" xfId="0" applyFont="1" applyBorder="1"/>
    <xf numFmtId="0" fontId="21" fillId="0" borderId="0" xfId="0" applyFont="1"/>
    <xf numFmtId="0" fontId="20" fillId="0" borderId="0" xfId="0" applyFont="1"/>
    <xf numFmtId="0" fontId="15" fillId="0" borderId="0" xfId="0" applyFont="1" applyAlignment="1">
      <alignment horizontal="center" vertical="center"/>
    </xf>
    <xf numFmtId="0" fontId="15" fillId="0" borderId="0" xfId="0" applyFont="1"/>
    <xf numFmtId="9" fontId="20" fillId="0" borderId="0" xfId="0" applyNumberFormat="1" applyFont="1"/>
    <xf numFmtId="0" fontId="23" fillId="0" borderId="5" xfId="1" applyNumberFormat="1" applyFont="1" applyFill="1" applyBorder="1" applyAlignment="1" applyProtection="1">
      <alignment horizontal="center" vertical="center"/>
      <protection locked="0"/>
    </xf>
    <xf numFmtId="0" fontId="23" fillId="0" borderId="0" xfId="1" applyNumberFormat="1" applyFont="1" applyFill="1" applyBorder="1" applyAlignment="1" applyProtection="1">
      <alignment horizontal="center" vertical="center"/>
      <protection locked="0"/>
    </xf>
    <xf numFmtId="0" fontId="20" fillId="0" borderId="11" xfId="0" applyFont="1" applyBorder="1"/>
    <xf numFmtId="0" fontId="20" fillId="0" borderId="21" xfId="0" applyFont="1" applyBorder="1"/>
    <xf numFmtId="49" fontId="12" fillId="0" borderId="0" xfId="0" applyNumberFormat="1" applyFont="1"/>
    <xf numFmtId="0" fontId="20" fillId="0" borderId="5" xfId="0" applyFont="1" applyBorder="1"/>
    <xf numFmtId="0" fontId="15" fillId="0" borderId="5" xfId="0" applyFont="1" applyBorder="1" applyAlignment="1">
      <alignment horizontal="center"/>
    </xf>
    <xf numFmtId="0" fontId="15" fillId="0" borderId="5" xfId="0" applyFont="1" applyBorder="1"/>
    <xf numFmtId="0" fontId="15" fillId="0" borderId="5" xfId="0" applyFont="1" applyBorder="1" applyAlignment="1">
      <alignment vertical="center" wrapText="1"/>
    </xf>
    <xf numFmtId="0" fontId="15" fillId="0" borderId="5" xfId="1" applyNumberFormat="1" applyFont="1" applyFill="1" applyBorder="1" applyAlignment="1" applyProtection="1">
      <alignment horizontal="left" vertical="center"/>
    </xf>
    <xf numFmtId="0" fontId="23" fillId="0" borderId="5" xfId="1" applyNumberFormat="1" applyFont="1" applyFill="1" applyBorder="1" applyAlignment="1" applyProtection="1">
      <alignment horizontal="center" vertical="center"/>
    </xf>
    <xf numFmtId="0" fontId="22" fillId="0" borderId="5" xfId="1" applyNumberFormat="1" applyFont="1" applyFill="1" applyBorder="1" applyAlignment="1" applyProtection="1">
      <alignment horizontal="center" vertical="center"/>
    </xf>
    <xf numFmtId="0" fontId="15" fillId="0" borderId="5" xfId="0" applyFont="1" applyBorder="1" applyAlignment="1">
      <alignment horizontal="left" vertical="center" wrapText="1"/>
    </xf>
    <xf numFmtId="0" fontId="15" fillId="0" borderId="5" xfId="1" applyNumberFormat="1" applyFont="1" applyFill="1" applyBorder="1" applyAlignment="1" applyProtection="1">
      <alignment horizontal="center" vertical="center"/>
    </xf>
    <xf numFmtId="0" fontId="15" fillId="0" borderId="5" xfId="0" applyFont="1" applyBorder="1" applyAlignment="1">
      <alignment horizontal="left" vertical="center"/>
    </xf>
    <xf numFmtId="0" fontId="3" fillId="3" borderId="6" xfId="0" applyFont="1" applyFill="1" applyBorder="1" applyAlignment="1">
      <alignment horizontal="center"/>
    </xf>
    <xf numFmtId="2" fontId="4" fillId="0" borderId="6" xfId="0" applyNumberFormat="1" applyFont="1" applyBorder="1" applyAlignment="1" applyProtection="1">
      <alignment horizontal="center" vertical="center"/>
      <protection locked="0"/>
    </xf>
    <xf numFmtId="0" fontId="20" fillId="0" borderId="5"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20" fillId="0" borderId="11"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26" fillId="0" borderId="8" xfId="0" applyFont="1" applyBorder="1" applyAlignment="1" applyProtection="1">
      <alignment vertical="center" wrapText="1"/>
      <protection locked="0"/>
    </xf>
    <xf numFmtId="0" fontId="26" fillId="0" borderId="5" xfId="0" applyFont="1" applyBorder="1" applyAlignment="1" applyProtection="1">
      <alignment vertical="center" wrapText="1"/>
      <protection locked="0"/>
    </xf>
    <xf numFmtId="9" fontId="0" fillId="0" borderId="0" xfId="0" applyNumberFormat="1"/>
    <xf numFmtId="0" fontId="15" fillId="0" borderId="0" xfId="0" applyFont="1" applyAlignment="1">
      <alignment horizontal="center"/>
    </xf>
    <xf numFmtId="0" fontId="20" fillId="0" borderId="0" xfId="0" applyFont="1" applyAlignment="1">
      <alignment horizontal="center"/>
    </xf>
    <xf numFmtId="1" fontId="6" fillId="0" borderId="5" xfId="1" applyNumberFormat="1" applyFont="1" applyFill="1" applyBorder="1" applyAlignment="1" applyProtection="1">
      <alignment horizontal="center" vertical="center"/>
      <protection locked="0"/>
    </xf>
    <xf numFmtId="0" fontId="26" fillId="0" borderId="0" xfId="0" applyFont="1"/>
    <xf numFmtId="9" fontId="22" fillId="0" borderId="5" xfId="1" applyNumberFormat="1" applyFont="1" applyFill="1" applyBorder="1" applyAlignment="1" applyProtection="1">
      <alignment horizontal="center" vertical="center"/>
      <protection locked="0"/>
    </xf>
    <xf numFmtId="9" fontId="23" fillId="0" borderId="0" xfId="1" applyNumberFormat="1" applyFont="1" applyFill="1" applyBorder="1" applyAlignment="1" applyProtection="1">
      <alignment horizontal="center" vertical="center"/>
      <protection locked="0"/>
    </xf>
    <xf numFmtId="0" fontId="23" fillId="0" borderId="10" xfId="1" applyNumberFormat="1" applyFont="1" applyFill="1" applyBorder="1" applyAlignment="1" applyProtection="1">
      <alignment horizontal="center" vertical="center"/>
      <protection locked="0"/>
    </xf>
    <xf numFmtId="0" fontId="23" fillId="0" borderId="6" xfId="1" applyNumberFormat="1" applyFont="1" applyFill="1" applyBorder="1" applyAlignment="1" applyProtection="1">
      <alignment horizontal="center" vertical="center"/>
      <protection locked="0"/>
    </xf>
    <xf numFmtId="0" fontId="28" fillId="3" borderId="5" xfId="0" applyFont="1" applyFill="1" applyBorder="1" applyAlignment="1">
      <alignment horizontal="center" wrapText="1"/>
    </xf>
    <xf numFmtId="1" fontId="4" fillId="0" borderId="6" xfId="0" applyNumberFormat="1" applyFont="1" applyBorder="1" applyAlignment="1" applyProtection="1">
      <alignment horizontal="center" vertical="center"/>
      <protection locked="0"/>
    </xf>
    <xf numFmtId="1" fontId="9" fillId="0" borderId="6" xfId="0" applyNumberFormat="1" applyFont="1" applyBorder="1" applyAlignment="1" applyProtection="1">
      <alignment horizontal="center" vertical="center"/>
      <protection locked="0"/>
    </xf>
    <xf numFmtId="0" fontId="12" fillId="0" borderId="8" xfId="0" applyFont="1" applyBorder="1" applyAlignment="1" applyProtection="1">
      <alignment vertical="center" wrapText="1"/>
      <protection locked="0"/>
    </xf>
    <xf numFmtId="9" fontId="15" fillId="0" borderId="5" xfId="1" applyNumberFormat="1" applyFont="1" applyFill="1" applyBorder="1" applyAlignment="1" applyProtection="1">
      <alignment horizontal="center" vertical="center"/>
      <protection locked="0"/>
    </xf>
    <xf numFmtId="0" fontId="15" fillId="0" borderId="6" xfId="0" applyFont="1" applyBorder="1" applyAlignment="1">
      <alignment horizontal="center"/>
    </xf>
    <xf numFmtId="0" fontId="0" fillId="0" borderId="5" xfId="0" applyBorder="1"/>
    <xf numFmtId="0" fontId="12" fillId="0" borderId="5" xfId="0" applyFont="1" applyBorder="1"/>
    <xf numFmtId="0" fontId="16" fillId="0" borderId="5" xfId="0" applyFont="1" applyBorder="1"/>
    <xf numFmtId="0" fontId="29" fillId="0" borderId="0" xfId="0" applyFont="1"/>
    <xf numFmtId="0" fontId="30" fillId="0" borderId="0" xfId="0" applyFont="1"/>
    <xf numFmtId="0" fontId="3" fillId="3" borderId="8" xfId="0" applyFont="1" applyFill="1" applyBorder="1"/>
    <xf numFmtId="0" fontId="4" fillId="3" borderId="9" xfId="0" applyFont="1" applyFill="1" applyBorder="1" applyAlignment="1">
      <alignment horizontal="center"/>
    </xf>
    <xf numFmtId="0" fontId="3" fillId="0" borderId="0" xfId="0" applyFont="1" applyAlignment="1">
      <alignment horizontal="center" vertical="center" wrapText="1"/>
    </xf>
    <xf numFmtId="0" fontId="22" fillId="0" borderId="5" xfId="1" applyFont="1" applyFill="1" applyBorder="1" applyAlignment="1">
      <alignment vertical="center"/>
    </xf>
    <xf numFmtId="0" fontId="15" fillId="0" borderId="5" xfId="0" applyFont="1" applyBorder="1" applyAlignment="1">
      <alignment vertical="center"/>
    </xf>
    <xf numFmtId="9" fontId="22" fillId="2" borderId="5" xfId="1" applyNumberFormat="1" applyFont="1" applyBorder="1" applyAlignment="1" applyProtection="1">
      <alignment horizontal="center" vertical="center"/>
      <protection hidden="1"/>
    </xf>
    <xf numFmtId="9" fontId="5" fillId="2" borderId="5" xfId="1" applyNumberFormat="1" applyFont="1" applyBorder="1" applyAlignment="1" applyProtection="1">
      <alignment horizontal="center" vertical="center"/>
      <protection hidden="1"/>
    </xf>
    <xf numFmtId="9" fontId="22" fillId="2" borderId="6" xfId="1" applyNumberFormat="1" applyFont="1" applyBorder="1" applyAlignment="1" applyProtection="1">
      <alignment horizontal="center" vertical="center"/>
      <protection hidden="1"/>
    </xf>
    <xf numFmtId="0" fontId="20" fillId="0" borderId="0" xfId="0" applyFont="1" applyProtection="1">
      <protection hidden="1"/>
    </xf>
    <xf numFmtId="0" fontId="15" fillId="0" borderId="6" xfId="0" applyFont="1" applyBorder="1" applyAlignment="1" applyProtection="1">
      <alignment horizontal="center"/>
      <protection hidden="1"/>
    </xf>
    <xf numFmtId="0" fontId="15" fillId="0" borderId="5" xfId="0" applyFont="1" applyBorder="1" applyAlignment="1" applyProtection="1">
      <alignment horizontal="center"/>
      <protection hidden="1"/>
    </xf>
    <xf numFmtId="9" fontId="22" fillId="2" borderId="9" xfId="1" applyNumberFormat="1" applyFont="1" applyBorder="1" applyAlignment="1" applyProtection="1">
      <alignment horizontal="center" vertical="center"/>
      <protection hidden="1"/>
    </xf>
    <xf numFmtId="9" fontId="22" fillId="2" borderId="8" xfId="1" applyNumberFormat="1" applyFont="1" applyBorder="1" applyAlignment="1" applyProtection="1">
      <alignment horizontal="center" vertical="center"/>
      <protection hidden="1"/>
    </xf>
    <xf numFmtId="0" fontId="15" fillId="0" borderId="0" xfId="0" applyFont="1" applyAlignment="1" applyProtection="1">
      <alignment horizontal="center"/>
      <protection hidden="1"/>
    </xf>
    <xf numFmtId="0" fontId="0" fillId="0" borderId="0" xfId="0" applyProtection="1">
      <protection hidden="1"/>
    </xf>
    <xf numFmtId="9" fontId="20" fillId="0" borderId="0" xfId="0" applyNumberFormat="1" applyFont="1" applyAlignment="1" applyProtection="1">
      <alignment horizontal="center"/>
      <protection hidden="1"/>
    </xf>
    <xf numFmtId="0" fontId="20" fillId="0" borderId="5" xfId="0" applyFont="1" applyBorder="1" applyAlignment="1" applyProtection="1">
      <alignment horizontal="center"/>
      <protection hidden="1"/>
    </xf>
    <xf numFmtId="0" fontId="20" fillId="0" borderId="0" xfId="0" applyFont="1" applyAlignment="1" applyProtection="1">
      <alignment horizontal="center"/>
      <protection hidden="1"/>
    </xf>
    <xf numFmtId="0" fontId="0" fillId="0" borderId="0" xfId="0" applyAlignment="1" applyProtection="1">
      <alignment vertical="top" wrapText="1"/>
      <protection hidden="1"/>
    </xf>
    <xf numFmtId="0" fontId="0" fillId="0" borderId="0" xfId="0" applyAlignment="1" applyProtection="1">
      <alignment horizontal="center"/>
      <protection hidden="1"/>
    </xf>
    <xf numFmtId="0" fontId="4" fillId="0" borderId="5" xfId="0" applyFont="1" applyBorder="1" applyAlignment="1" applyProtection="1">
      <alignment horizontal="center"/>
      <protection locked="0" hidden="1"/>
    </xf>
    <xf numFmtId="0" fontId="4" fillId="4" borderId="5" xfId="0" applyFont="1" applyFill="1" applyBorder="1" applyAlignment="1" applyProtection="1">
      <alignment horizontal="center"/>
      <protection locked="0" hidden="1"/>
    </xf>
    <xf numFmtId="0" fontId="7" fillId="5" borderId="5" xfId="0" applyFont="1" applyFill="1" applyBorder="1" applyAlignment="1" applyProtection="1">
      <alignment horizontal="center"/>
      <protection locked="0" hidden="1"/>
    </xf>
    <xf numFmtId="0" fontId="4" fillId="0" borderId="5" xfId="0" applyFont="1" applyBorder="1" applyAlignment="1" applyProtection="1">
      <alignment horizontal="center"/>
      <protection hidden="1"/>
    </xf>
    <xf numFmtId="9" fontId="4" fillId="0" borderId="5" xfId="0" applyNumberFormat="1" applyFont="1" applyBorder="1" applyAlignment="1" applyProtection="1">
      <alignment horizontal="center"/>
      <protection hidden="1"/>
    </xf>
    <xf numFmtId="0" fontId="7" fillId="6" borderId="5" xfId="0" applyFont="1" applyFill="1" applyBorder="1" applyAlignment="1" applyProtection="1">
      <alignment horizontal="center"/>
      <protection locked="0" hidden="1"/>
    </xf>
    <xf numFmtId="0" fontId="3" fillId="0" borderId="5" xfId="0" applyFont="1" applyBorder="1" applyAlignment="1" applyProtection="1">
      <alignment horizontal="center"/>
      <protection hidden="1"/>
    </xf>
    <xf numFmtId="1" fontId="3" fillId="0" borderId="5" xfId="0" applyNumberFormat="1" applyFont="1" applyBorder="1" applyAlignment="1" applyProtection="1">
      <alignment horizontal="center"/>
      <protection hidden="1"/>
    </xf>
    <xf numFmtId="9" fontId="3" fillId="0" borderId="5" xfId="0" applyNumberFormat="1" applyFont="1" applyBorder="1" applyAlignment="1" applyProtection="1">
      <alignment horizontal="center"/>
      <protection hidden="1"/>
    </xf>
    <xf numFmtId="0" fontId="4" fillId="0" borderId="0" xfId="0" applyFont="1" applyProtection="1">
      <protection hidden="1"/>
    </xf>
    <xf numFmtId="0" fontId="4" fillId="0" borderId="5" xfId="0" applyFont="1" applyBorder="1" applyAlignment="1" applyProtection="1">
      <alignment vertical="center"/>
      <protection hidden="1"/>
    </xf>
    <xf numFmtId="0" fontId="16"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9" fillId="0" borderId="6" xfId="0" applyFont="1" applyBorder="1" applyAlignment="1" applyProtection="1">
      <alignment vertical="center"/>
      <protection hidden="1"/>
    </xf>
    <xf numFmtId="0" fontId="9" fillId="0" borderId="9" xfId="0" applyFont="1" applyBorder="1" applyAlignment="1" applyProtection="1">
      <alignment horizontal="center"/>
      <protection locked="0" hidden="1"/>
    </xf>
    <xf numFmtId="0" fontId="9" fillId="7" borderId="9" xfId="0" applyFont="1" applyFill="1" applyBorder="1" applyAlignment="1" applyProtection="1">
      <alignment horizontal="center"/>
      <protection locked="0" hidden="1"/>
    </xf>
    <xf numFmtId="0" fontId="10" fillId="8" borderId="9" xfId="0" applyFont="1" applyFill="1" applyBorder="1" applyAlignment="1" applyProtection="1">
      <alignment horizontal="center"/>
      <protection locked="0" hidden="1"/>
    </xf>
    <xf numFmtId="0" fontId="10" fillId="9" borderId="9" xfId="0" applyFont="1" applyFill="1" applyBorder="1" applyAlignment="1" applyProtection="1">
      <alignment horizontal="center"/>
      <protection locked="0" hidden="1"/>
    </xf>
    <xf numFmtId="0" fontId="22" fillId="0" borderId="0" xfId="1" applyFont="1" applyFill="1" applyBorder="1" applyAlignment="1">
      <alignment vertical="center"/>
    </xf>
    <xf numFmtId="0" fontId="4" fillId="0" borderId="0" xfId="0" applyFont="1" applyAlignment="1" applyProtection="1">
      <alignment horizontal="center" vertical="center"/>
      <protection locked="0"/>
    </xf>
    <xf numFmtId="9" fontId="6" fillId="2" borderId="0" xfId="1" applyNumberFormat="1" applyFont="1" applyBorder="1" applyAlignment="1" applyProtection="1">
      <alignment horizontal="center" vertical="center"/>
      <protection locked="0"/>
    </xf>
    <xf numFmtId="9" fontId="22" fillId="2" borderId="10" xfId="1" applyNumberFormat="1" applyFont="1" applyBorder="1" applyAlignment="1" applyProtection="1">
      <alignment horizontal="center" vertical="center"/>
      <protection hidden="1"/>
    </xf>
    <xf numFmtId="9" fontId="22" fillId="2" borderId="7" xfId="1" applyNumberFormat="1" applyFont="1" applyBorder="1" applyAlignment="1" applyProtection="1">
      <alignment horizontal="center" vertical="center"/>
      <protection hidden="1"/>
    </xf>
    <xf numFmtId="0" fontId="15" fillId="0" borderId="5" xfId="0" applyFont="1" applyBorder="1" applyAlignment="1" applyProtection="1">
      <alignment horizontal="center"/>
      <protection locked="0"/>
    </xf>
    <xf numFmtId="0" fontId="2" fillId="0" borderId="5" xfId="0" applyFont="1" applyBorder="1" applyAlignment="1">
      <alignment vertical="center" textRotation="255" wrapText="1"/>
    </xf>
    <xf numFmtId="0" fontId="4" fillId="3" borderId="5" xfId="0" applyFont="1" applyFill="1" applyBorder="1" applyAlignment="1" applyProtection="1">
      <alignment horizontal="center" vertical="center"/>
      <protection locked="0"/>
    </xf>
    <xf numFmtId="9" fontId="4" fillId="0" borderId="0" xfId="0" applyNumberFormat="1" applyFont="1"/>
    <xf numFmtId="49" fontId="16" fillId="0" borderId="5" xfId="0" applyNumberFormat="1" applyFont="1" applyBorder="1" applyAlignment="1">
      <alignment horizontal="center" vertical="center" wrapText="1"/>
    </xf>
    <xf numFmtId="0" fontId="2" fillId="0" borderId="0" xfId="0" applyFont="1" applyAlignment="1">
      <alignment vertical="center" textRotation="255" wrapText="1"/>
    </xf>
    <xf numFmtId="0" fontId="16" fillId="0" borderId="0" xfId="0" applyFont="1"/>
    <xf numFmtId="2" fontId="20" fillId="0" borderId="0" xfId="0" applyNumberFormat="1" applyFont="1" applyAlignment="1" applyProtection="1">
      <alignment horizontal="center"/>
      <protection hidden="1"/>
    </xf>
    <xf numFmtId="0" fontId="15" fillId="0" borderId="10" xfId="0" applyFont="1" applyBorder="1" applyAlignment="1" applyProtection="1">
      <alignment horizontal="center"/>
      <protection hidden="1"/>
    </xf>
    <xf numFmtId="9" fontId="22" fillId="2" borderId="22" xfId="1" applyNumberFormat="1" applyFont="1" applyBorder="1" applyAlignment="1" applyProtection="1">
      <alignment horizontal="center" vertical="center"/>
      <protection hidden="1"/>
    </xf>
    <xf numFmtId="9" fontId="22" fillId="2" borderId="23" xfId="1" applyNumberFormat="1" applyFont="1" applyBorder="1" applyAlignment="1" applyProtection="1">
      <alignment horizontal="center" vertical="center"/>
      <protection hidden="1"/>
    </xf>
    <xf numFmtId="0" fontId="2" fillId="0" borderId="5" xfId="0" applyFont="1" applyBorder="1" applyAlignment="1">
      <alignment vertical="top" wrapText="1"/>
    </xf>
    <xf numFmtId="0" fontId="15" fillId="0" borderId="10" xfId="0" applyFont="1" applyBorder="1" applyAlignment="1">
      <alignment horizontal="center"/>
    </xf>
    <xf numFmtId="0" fontId="20" fillId="0" borderId="6" xfId="0" applyFont="1" applyBorder="1" applyAlignment="1" applyProtection="1">
      <alignment horizontal="center"/>
      <protection hidden="1"/>
    </xf>
    <xf numFmtId="0" fontId="12" fillId="0" borderId="0" xfId="0" applyFont="1"/>
    <xf numFmtId="0" fontId="0" fillId="0" borderId="0" xfId="0" applyProtection="1">
      <protection locked="0"/>
    </xf>
    <xf numFmtId="0" fontId="15" fillId="0" borderId="0" xfId="0" applyFont="1" applyAlignment="1" applyProtection="1">
      <alignment horizontal="center"/>
      <protection locked="0"/>
    </xf>
    <xf numFmtId="9" fontId="22" fillId="0" borderId="22" xfId="1"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textRotation="90"/>
    </xf>
    <xf numFmtId="9" fontId="22" fillId="0" borderId="20" xfId="1" applyNumberFormat="1" applyFont="1" applyFill="1" applyBorder="1" applyAlignment="1" applyProtection="1">
      <alignment horizontal="center" vertical="center"/>
      <protection locked="0"/>
    </xf>
    <xf numFmtId="9" fontId="22" fillId="0" borderId="6" xfId="1" applyNumberFormat="1" applyFont="1" applyFill="1" applyBorder="1" applyAlignment="1" applyProtection="1">
      <alignment horizontal="center" vertical="center"/>
      <protection hidden="1"/>
    </xf>
    <xf numFmtId="0" fontId="6" fillId="0" borderId="5" xfId="1" applyFont="1" applyFill="1" applyBorder="1" applyAlignment="1" applyProtection="1">
      <alignment horizontal="center" vertical="center"/>
      <protection locked="0"/>
    </xf>
    <xf numFmtId="0" fontId="5" fillId="0" borderId="5" xfId="1" applyFont="1" applyFill="1" applyBorder="1" applyAlignment="1" applyProtection="1">
      <alignment vertical="center"/>
    </xf>
    <xf numFmtId="0" fontId="5" fillId="3" borderId="5" xfId="1" applyFont="1" applyFill="1" applyBorder="1" applyAlignment="1" applyProtection="1">
      <alignment horizontal="center" vertical="center"/>
    </xf>
    <xf numFmtId="0" fontId="6" fillId="10" borderId="5" xfId="1" applyFont="1" applyFill="1" applyBorder="1" applyAlignment="1" applyProtection="1">
      <alignment horizontal="center" vertical="center"/>
    </xf>
    <xf numFmtId="0" fontId="5" fillId="0" borderId="1" xfId="1" applyFont="1" applyFill="1" applyAlignment="1" applyProtection="1">
      <alignment horizontal="center" vertical="center"/>
    </xf>
    <xf numFmtId="0" fontId="4" fillId="0" borderId="0" xfId="0" applyFont="1" applyAlignment="1">
      <alignment wrapText="1"/>
    </xf>
    <xf numFmtId="0" fontId="3" fillId="0" borderId="5" xfId="0" applyFont="1" applyBorder="1" applyAlignment="1" applyProtection="1">
      <alignment horizontal="center" vertical="center"/>
      <protection hidden="1"/>
    </xf>
    <xf numFmtId="164" fontId="4" fillId="0" borderId="6"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horizontal="center" vertical="center"/>
      <protection locked="0"/>
    </xf>
    <xf numFmtId="0" fontId="4" fillId="10" borderId="5"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9" fontId="5" fillId="2" borderId="5" xfId="1" applyNumberFormat="1" applyFont="1" applyBorder="1" applyAlignment="1" applyProtection="1">
      <alignment horizontal="center" vertical="center"/>
      <protection locked="0"/>
    </xf>
    <xf numFmtId="0" fontId="11" fillId="0" borderId="0" xfId="0" applyFont="1"/>
    <xf numFmtId="0" fontId="3" fillId="0" borderId="0" xfId="0" applyFont="1" applyAlignment="1" applyProtection="1">
      <alignment horizontal="center"/>
      <protection hidden="1"/>
    </xf>
    <xf numFmtId="1" fontId="3" fillId="0" borderId="0" xfId="0" applyNumberFormat="1" applyFont="1" applyAlignment="1" applyProtection="1">
      <alignment horizontal="center"/>
      <protection hidden="1"/>
    </xf>
    <xf numFmtId="9" fontId="3" fillId="0" borderId="0" xfId="0" applyNumberFormat="1" applyFont="1" applyAlignment="1" applyProtection="1">
      <alignment horizontal="center"/>
      <protection hidden="1"/>
    </xf>
    <xf numFmtId="0" fontId="16" fillId="0" borderId="5" xfId="0" applyFont="1" applyBorder="1" applyAlignment="1" applyProtection="1">
      <alignment horizontal="center" wrapText="1"/>
      <protection hidden="1"/>
    </xf>
    <xf numFmtId="0" fontId="4" fillId="7" borderId="9" xfId="0" applyFont="1" applyFill="1" applyBorder="1" applyAlignment="1" applyProtection="1">
      <alignment horizontal="center"/>
      <protection locked="0" hidden="1"/>
    </xf>
    <xf numFmtId="0" fontId="7" fillId="9" borderId="9" xfId="0" applyFont="1" applyFill="1" applyBorder="1" applyAlignment="1" applyProtection="1">
      <alignment horizontal="center"/>
      <protection locked="0" hidden="1"/>
    </xf>
    <xf numFmtId="0" fontId="2" fillId="0" borderId="5" xfId="0" applyFont="1" applyBorder="1" applyAlignment="1">
      <alignment horizontal="center" vertical="center" wrapText="1"/>
    </xf>
    <xf numFmtId="0" fontId="3" fillId="0" borderId="10" xfId="0" applyFont="1" applyBorder="1" applyAlignment="1">
      <alignment vertical="center"/>
    </xf>
    <xf numFmtId="0" fontId="3" fillId="0" borderId="7" xfId="0" applyFont="1" applyBorder="1" applyAlignment="1">
      <alignment vertical="center"/>
    </xf>
    <xf numFmtId="0" fontId="4" fillId="0" borderId="37" xfId="0" applyFont="1" applyBorder="1" applyAlignment="1">
      <alignment vertical="center"/>
    </xf>
    <xf numFmtId="0" fontId="4" fillId="0" borderId="24" xfId="0" applyFont="1" applyBorder="1" applyAlignment="1">
      <alignment vertical="center"/>
    </xf>
    <xf numFmtId="0" fontId="3" fillId="0" borderId="38" xfId="0" applyFont="1" applyBorder="1" applyAlignment="1">
      <alignment vertical="center"/>
    </xf>
    <xf numFmtId="0" fontId="4" fillId="0" borderId="39" xfId="0" applyFont="1" applyBorder="1" applyAlignment="1">
      <alignment vertical="center"/>
    </xf>
    <xf numFmtId="0" fontId="24" fillId="15" borderId="5" xfId="0" applyFont="1" applyFill="1" applyBorder="1" applyAlignment="1">
      <alignment vertical="center"/>
    </xf>
    <xf numFmtId="0" fontId="11" fillId="15" borderId="5" xfId="0" applyFont="1" applyFill="1" applyBorder="1" applyAlignment="1">
      <alignment vertical="center"/>
    </xf>
    <xf numFmtId="9" fontId="4" fillId="0" borderId="40" xfId="2" applyFont="1" applyBorder="1" applyAlignment="1">
      <alignment vertical="center"/>
    </xf>
    <xf numFmtId="9" fontId="4" fillId="0" borderId="0" xfId="0" applyNumberFormat="1" applyFont="1" applyAlignment="1">
      <alignment horizontal="center" vertical="center"/>
    </xf>
    <xf numFmtId="9" fontId="3" fillId="0" borderId="0" xfId="0" applyNumberFormat="1" applyFont="1" applyAlignment="1">
      <alignment horizontal="center" vertical="center"/>
    </xf>
    <xf numFmtId="0" fontId="13" fillId="15" borderId="5" xfId="0" applyFont="1" applyFill="1" applyBorder="1" applyAlignment="1">
      <alignment vertical="center"/>
    </xf>
    <xf numFmtId="0" fontId="20" fillId="0" borderId="0" xfId="0" applyFont="1" applyAlignment="1" applyProtection="1">
      <alignment vertical="center"/>
      <protection locked="0"/>
    </xf>
    <xf numFmtId="9" fontId="4" fillId="0" borderId="0" xfId="0" applyNumberFormat="1" applyFont="1" applyProtection="1">
      <protection locked="0" hidden="1"/>
    </xf>
    <xf numFmtId="0" fontId="15" fillId="0" borderId="0" xfId="0" applyFont="1" applyAlignment="1">
      <alignment horizontal="center" vertical="center" textRotation="90"/>
    </xf>
    <xf numFmtId="0" fontId="4" fillId="15" borderId="5" xfId="0" applyFont="1" applyFill="1" applyBorder="1" applyAlignment="1" applyProtection="1">
      <alignment horizontal="center" vertical="center"/>
      <protection locked="0"/>
    </xf>
    <xf numFmtId="1" fontId="4" fillId="15" borderId="5" xfId="0" applyNumberFormat="1" applyFont="1" applyFill="1" applyBorder="1" applyAlignment="1" applyProtection="1">
      <alignment horizontal="center" vertical="center"/>
      <protection locked="0"/>
    </xf>
    <xf numFmtId="0" fontId="9" fillId="15" borderId="5" xfId="0" applyFont="1" applyFill="1" applyBorder="1" applyAlignment="1" applyProtection="1">
      <alignment horizontal="center" vertical="center"/>
      <protection locked="0"/>
    </xf>
    <xf numFmtId="0" fontId="5" fillId="0" borderId="41" xfId="1" applyFont="1" applyFill="1" applyBorder="1" applyAlignment="1" applyProtection="1">
      <alignment horizontal="center" vertical="center" wrapText="1"/>
    </xf>
    <xf numFmtId="164" fontId="6" fillId="10" borderId="5" xfId="1" applyNumberFormat="1" applyFont="1" applyFill="1" applyBorder="1" applyAlignment="1" applyProtection="1">
      <alignment horizontal="center" vertical="center"/>
    </xf>
    <xf numFmtId="0" fontId="35" fillId="3" borderId="5" xfId="0" applyFont="1" applyFill="1" applyBorder="1" applyAlignment="1">
      <alignment vertical="center"/>
    </xf>
    <xf numFmtId="0" fontId="5" fillId="0" borderId="1" xfId="1" applyFont="1" applyFill="1" applyAlignment="1" applyProtection="1">
      <alignment horizontal="center" vertical="center" wrapText="1"/>
    </xf>
    <xf numFmtId="9" fontId="4" fillId="3" borderId="5" xfId="1" applyNumberFormat="1" applyFont="1" applyFill="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9" fontId="4" fillId="0" borderId="5" xfId="0" applyNumberFormat="1" applyFont="1" applyBorder="1" applyAlignment="1">
      <alignment horizontal="center" vertical="center" wrapText="1"/>
    </xf>
    <xf numFmtId="165" fontId="4" fillId="3" borderId="5" xfId="0" applyNumberFormat="1" applyFont="1" applyFill="1" applyBorder="1" applyAlignment="1">
      <alignment horizontal="center" vertical="center" wrapText="1"/>
    </xf>
    <xf numFmtId="0" fontId="3" fillId="0" borderId="5" xfId="0" applyFont="1" applyBorder="1" applyAlignment="1">
      <alignment horizontal="center" textRotation="90" wrapText="1"/>
    </xf>
    <xf numFmtId="9" fontId="3" fillId="0" borderId="5" xfId="0" applyNumberFormat="1" applyFont="1" applyBorder="1" applyAlignment="1">
      <alignment horizontal="left" vertical="center" wrapText="1"/>
    </xf>
    <xf numFmtId="165" fontId="3" fillId="3" borderId="5" xfId="0" applyNumberFormat="1" applyFont="1" applyFill="1" applyBorder="1" applyAlignment="1">
      <alignment horizontal="left" vertical="center" wrapText="1"/>
    </xf>
    <xf numFmtId="9" fontId="4" fillId="10" borderId="5" xfId="1" applyNumberFormat="1" applyFont="1" applyFill="1" applyBorder="1" applyAlignment="1" applyProtection="1">
      <alignment horizontal="center" vertical="center"/>
      <protection locked="0"/>
    </xf>
    <xf numFmtId="0" fontId="0" fillId="0" borderId="0" xfId="0" applyAlignment="1">
      <alignment vertical="center"/>
    </xf>
    <xf numFmtId="0" fontId="37" fillId="10" borderId="5" xfId="0" applyFont="1" applyFill="1" applyBorder="1" applyAlignment="1">
      <alignment vertical="center"/>
    </xf>
    <xf numFmtId="0" fontId="3" fillId="3" borderId="5" xfId="1" applyFont="1" applyFill="1" applyBorder="1" applyAlignment="1">
      <alignment vertical="center"/>
    </xf>
    <xf numFmtId="9" fontId="5" fillId="10" borderId="5" xfId="1" applyNumberFormat="1" applyFont="1" applyFill="1" applyBorder="1" applyAlignment="1" applyProtection="1">
      <alignment horizontal="center" vertical="center"/>
    </xf>
    <xf numFmtId="0" fontId="16" fillId="0" borderId="6" xfId="0" applyFont="1" applyBorder="1" applyAlignment="1">
      <alignment horizontal="center" vertical="center"/>
    </xf>
    <xf numFmtId="9" fontId="22" fillId="3" borderId="5" xfId="1" applyNumberFormat="1" applyFont="1" applyFill="1" applyBorder="1" applyAlignment="1" applyProtection="1">
      <alignment horizontal="center" vertical="center"/>
      <protection hidden="1"/>
    </xf>
    <xf numFmtId="9" fontId="6" fillId="10" borderId="5" xfId="1" applyNumberFormat="1" applyFont="1" applyFill="1" applyBorder="1" applyAlignment="1" applyProtection="1">
      <alignment horizontal="center" vertical="center"/>
    </xf>
    <xf numFmtId="9" fontId="6" fillId="0" borderId="5" xfId="1" applyNumberFormat="1" applyFont="1" applyFill="1" applyBorder="1" applyAlignment="1" applyProtection="1">
      <alignment horizontal="center" vertical="center"/>
    </xf>
    <xf numFmtId="165" fontId="4" fillId="0" borderId="5" xfId="0" applyNumberFormat="1" applyFont="1" applyBorder="1" applyAlignment="1">
      <alignment horizontal="center" vertical="center" wrapText="1"/>
    </xf>
    <xf numFmtId="9" fontId="4" fillId="3" borderId="5" xfId="0" applyNumberFormat="1" applyFont="1" applyFill="1" applyBorder="1" applyAlignment="1">
      <alignment horizontal="center" vertical="center" wrapText="1"/>
    </xf>
    <xf numFmtId="0" fontId="4" fillId="3" borderId="5" xfId="0" applyFont="1" applyFill="1" applyBorder="1"/>
    <xf numFmtId="1" fontId="4" fillId="0" borderId="5" xfId="0" applyNumberFormat="1" applyFont="1" applyBorder="1" applyAlignment="1">
      <alignment horizontal="center" vertical="center"/>
    </xf>
    <xf numFmtId="0" fontId="4" fillId="0" borderId="5" xfId="0" applyFont="1" applyBorder="1" applyAlignment="1">
      <alignment vertical="center" wrapText="1"/>
    </xf>
    <xf numFmtId="0" fontId="9" fillId="11" borderId="5" xfId="0" applyFont="1" applyFill="1" applyBorder="1" applyAlignment="1">
      <alignment vertical="center" wrapText="1"/>
    </xf>
    <xf numFmtId="0" fontId="39" fillId="0" borderId="5" xfId="0" applyFont="1" applyBorder="1" applyAlignment="1">
      <alignment vertical="center"/>
    </xf>
    <xf numFmtId="0" fontId="40" fillId="0" borderId="0" xfId="0" applyFont="1" applyAlignment="1">
      <alignment vertical="center"/>
    </xf>
    <xf numFmtId="0" fontId="40" fillId="0" borderId="0" xfId="0" applyFont="1"/>
    <xf numFmtId="0" fontId="16" fillId="0" borderId="29" xfId="0" applyFont="1" applyBorder="1" applyAlignment="1">
      <alignment horizontal="center" wrapText="1"/>
    </xf>
    <xf numFmtId="164" fontId="4" fillId="0" borderId="29" xfId="0" applyNumberFormat="1" applyFont="1" applyBorder="1" applyAlignment="1" applyProtection="1">
      <alignment horizontal="center"/>
      <protection locked="0"/>
    </xf>
    <xf numFmtId="164" fontId="4" fillId="0" borderId="32" xfId="0" applyNumberFormat="1" applyFont="1" applyBorder="1" applyAlignment="1" applyProtection="1">
      <alignment horizontal="center"/>
      <protection locked="0"/>
    </xf>
    <xf numFmtId="0" fontId="41" fillId="0" borderId="0" xfId="0" applyFont="1"/>
    <xf numFmtId="0" fontId="42" fillId="0" borderId="0" xfId="0" applyFont="1"/>
    <xf numFmtId="0" fontId="41" fillId="0" borderId="0" xfId="0" applyFont="1" applyAlignment="1">
      <alignment horizontal="left" vertical="center"/>
    </xf>
    <xf numFmtId="49" fontId="34" fillId="0" borderId="0" xfId="0" applyNumberFormat="1" applyFont="1"/>
    <xf numFmtId="49" fontId="33" fillId="0" borderId="0" xfId="0" applyNumberFormat="1" applyFont="1"/>
    <xf numFmtId="49" fontId="41" fillId="0" borderId="0" xfId="0" applyNumberFormat="1" applyFont="1"/>
    <xf numFmtId="0" fontId="31" fillId="0" borderId="0" xfId="0" applyFont="1"/>
    <xf numFmtId="0" fontId="41" fillId="0" borderId="0" xfId="0" applyFont="1" applyAlignment="1">
      <alignment horizontal="left"/>
    </xf>
    <xf numFmtId="0" fontId="4" fillId="0" borderId="12" xfId="0" applyFont="1" applyBorder="1"/>
    <xf numFmtId="9" fontId="38" fillId="6" borderId="5" xfId="0" applyNumberFormat="1" applyFont="1" applyFill="1" applyBorder="1" applyAlignment="1">
      <alignment horizontal="center"/>
    </xf>
    <xf numFmtId="9" fontId="38" fillId="5" borderId="5" xfId="0" applyNumberFormat="1" applyFont="1" applyFill="1" applyBorder="1" applyAlignment="1">
      <alignment horizontal="center"/>
    </xf>
    <xf numFmtId="9" fontId="6" fillId="16" borderId="5" xfId="1" applyNumberFormat="1" applyFont="1" applyFill="1" applyBorder="1" applyAlignment="1" applyProtection="1">
      <alignment horizontal="center" vertical="center"/>
      <protection locked="0"/>
    </xf>
    <xf numFmtId="9" fontId="9" fillId="0" borderId="0" xfId="0" applyNumberFormat="1" applyFont="1" applyAlignment="1">
      <alignment vertical="center"/>
    </xf>
    <xf numFmtId="0" fontId="4" fillId="3" borderId="5" xfId="0" applyFont="1" applyFill="1" applyBorder="1" applyAlignment="1" applyProtection="1">
      <alignment horizontal="center" vertical="center" wrapText="1"/>
      <protection locked="0"/>
    </xf>
    <xf numFmtId="9" fontId="4" fillId="3" borderId="5" xfId="0" applyNumberFormat="1" applyFont="1" applyFill="1" applyBorder="1" applyAlignment="1" applyProtection="1">
      <alignment horizontal="center" vertical="center"/>
      <protection locked="0"/>
    </xf>
    <xf numFmtId="9" fontId="6" fillId="2" borderId="5" xfId="1" applyNumberFormat="1" applyFont="1" applyBorder="1" applyAlignment="1" applyProtection="1">
      <alignment horizontal="center" vertical="center"/>
    </xf>
    <xf numFmtId="0" fontId="4" fillId="4" borderId="5" xfId="0" applyFont="1" applyFill="1" applyBorder="1" applyAlignment="1" applyProtection="1">
      <alignment horizontal="center"/>
      <protection locked="0"/>
    </xf>
    <xf numFmtId="0" fontId="7" fillId="5" borderId="5" xfId="0" applyFont="1" applyFill="1" applyBorder="1" applyAlignment="1" applyProtection="1">
      <alignment horizontal="center"/>
      <protection locked="0"/>
    </xf>
    <xf numFmtId="0" fontId="7" fillId="6" borderId="5" xfId="0" applyFont="1" applyFill="1" applyBorder="1" applyAlignment="1" applyProtection="1">
      <alignment horizontal="center"/>
      <protection locked="0"/>
    </xf>
    <xf numFmtId="0" fontId="16" fillId="0" borderId="5" xfId="0" applyFont="1" applyBorder="1" applyAlignment="1">
      <alignment horizontal="center" vertical="center"/>
    </xf>
    <xf numFmtId="0" fontId="34" fillId="0" borderId="0" xfId="0" applyFont="1"/>
    <xf numFmtId="0" fontId="5" fillId="0" borderId="4" xfId="1" applyFont="1" applyFill="1" applyBorder="1" applyAlignment="1" applyProtection="1">
      <alignment horizontal="center" vertical="center"/>
    </xf>
    <xf numFmtId="0" fontId="5" fillId="0" borderId="43"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15" fillId="3" borderId="5" xfId="0" applyFont="1" applyFill="1" applyBorder="1" applyAlignment="1">
      <alignment vertical="center"/>
    </xf>
    <xf numFmtId="0" fontId="9" fillId="0" borderId="9" xfId="0" applyFont="1" applyBorder="1" applyAlignment="1">
      <alignment horizontal="center" vertical="center"/>
    </xf>
    <xf numFmtId="0" fontId="14" fillId="0" borderId="8" xfId="0" applyFont="1" applyBorder="1" applyAlignment="1">
      <alignment vertical="center"/>
    </xf>
    <xf numFmtId="0" fontId="11" fillId="0" borderId="5" xfId="0" applyFont="1" applyBorder="1" applyAlignment="1">
      <alignment vertical="center"/>
    </xf>
    <xf numFmtId="0" fontId="9" fillId="0" borderId="5" xfId="0" applyFont="1" applyBorder="1" applyAlignment="1">
      <alignment horizontal="center" vertical="center"/>
    </xf>
    <xf numFmtId="0" fontId="16" fillId="0" borderId="5" xfId="0" applyFont="1" applyBorder="1" applyAlignment="1">
      <alignment vertical="center" textRotation="90" wrapText="1"/>
    </xf>
    <xf numFmtId="0" fontId="15" fillId="0" borderId="5" xfId="0" applyFont="1" applyBorder="1" applyAlignment="1" applyProtection="1">
      <alignment vertical="center" wrapText="1"/>
      <protection locked="0"/>
    </xf>
    <xf numFmtId="0" fontId="49" fillId="0" borderId="0" xfId="0" applyFont="1"/>
    <xf numFmtId="0" fontId="50" fillId="0" borderId="0" xfId="0" applyFont="1"/>
    <xf numFmtId="164" fontId="9" fillId="15" borderId="5" xfId="0" applyNumberFormat="1" applyFont="1" applyFill="1" applyBorder="1" applyAlignment="1" applyProtection="1">
      <alignment horizontal="center" vertical="center"/>
      <protection locked="0"/>
    </xf>
    <xf numFmtId="9" fontId="4" fillId="3" borderId="5" xfId="1" applyNumberFormat="1" applyFont="1" applyFill="1" applyBorder="1" applyAlignment="1" applyProtection="1">
      <alignment horizontal="center" vertical="center"/>
    </xf>
    <xf numFmtId="0" fontId="9" fillId="0" borderId="0" xfId="0" applyFont="1" applyAlignment="1">
      <alignment vertical="center"/>
    </xf>
    <xf numFmtId="9" fontId="6" fillId="3" borderId="5" xfId="1" applyNumberFormat="1" applyFont="1" applyFill="1" applyBorder="1" applyAlignment="1" applyProtection="1">
      <alignment horizontal="center" vertical="center"/>
      <protection locked="0"/>
    </xf>
    <xf numFmtId="0" fontId="27" fillId="3" borderId="5" xfId="0" applyFont="1" applyFill="1" applyBorder="1" applyAlignment="1">
      <alignment vertical="center"/>
    </xf>
    <xf numFmtId="0" fontId="27" fillId="3" borderId="5" xfId="0" applyFont="1" applyFill="1" applyBorder="1"/>
    <xf numFmtId="0" fontId="27" fillId="3" borderId="5" xfId="1" applyFont="1" applyFill="1" applyBorder="1" applyAlignment="1">
      <alignment vertical="center"/>
    </xf>
    <xf numFmtId="0" fontId="31" fillId="3" borderId="5" xfId="0" applyFont="1" applyFill="1" applyBorder="1" applyAlignment="1">
      <alignment horizontal="center" vertical="center"/>
    </xf>
    <xf numFmtId="9" fontId="31" fillId="3" borderId="5" xfId="0" applyNumberFormat="1" applyFont="1" applyFill="1" applyBorder="1" applyAlignment="1">
      <alignment horizontal="center" vertical="center"/>
    </xf>
    <xf numFmtId="9" fontId="31" fillId="10" borderId="5" xfId="0" applyNumberFormat="1" applyFont="1" applyFill="1" applyBorder="1" applyAlignment="1">
      <alignment horizontal="center"/>
    </xf>
    <xf numFmtId="0" fontId="27" fillId="3" borderId="5" xfId="1" applyFont="1" applyFill="1" applyBorder="1" applyAlignment="1" applyProtection="1">
      <alignment vertical="center"/>
    </xf>
    <xf numFmtId="0" fontId="13" fillId="0" borderId="5" xfId="0" applyFont="1" applyBorder="1" applyAlignment="1">
      <alignment vertical="center"/>
    </xf>
    <xf numFmtId="9" fontId="31" fillId="3" borderId="5" xfId="1" applyNumberFormat="1" applyFont="1" applyFill="1" applyBorder="1" applyAlignment="1" applyProtection="1">
      <alignment horizontal="center" vertical="center"/>
      <protection locked="0"/>
    </xf>
    <xf numFmtId="9" fontId="31" fillId="3" borderId="5" xfId="1" applyNumberFormat="1" applyFont="1" applyFill="1" applyBorder="1" applyAlignment="1" applyProtection="1">
      <alignment horizontal="center" vertical="center"/>
    </xf>
    <xf numFmtId="9" fontId="27" fillId="3" borderId="5" xfId="1" applyNumberFormat="1" applyFont="1" applyFill="1" applyBorder="1" applyAlignment="1" applyProtection="1">
      <alignment horizontal="center" vertical="center"/>
    </xf>
    <xf numFmtId="164" fontId="4" fillId="10" borderId="5" xfId="1" applyNumberFormat="1" applyFont="1" applyFill="1" applyBorder="1" applyAlignment="1" applyProtection="1">
      <alignment horizontal="center" vertical="center"/>
    </xf>
    <xf numFmtId="164" fontId="31" fillId="3" borderId="5" xfId="0" applyNumberFormat="1" applyFont="1" applyFill="1" applyBorder="1" applyAlignment="1">
      <alignment horizontal="center" vertical="center"/>
    </xf>
    <xf numFmtId="9" fontId="22" fillId="0" borderId="22" xfId="1" applyNumberFormat="1" applyFont="1" applyFill="1" applyBorder="1" applyAlignment="1" applyProtection="1">
      <alignment horizontal="center" vertical="center"/>
    </xf>
    <xf numFmtId="9" fontId="22" fillId="0" borderId="8" xfId="1" applyNumberFormat="1" applyFont="1" applyFill="1" applyBorder="1" applyAlignment="1" applyProtection="1">
      <alignment horizontal="center" vertical="center"/>
    </xf>
    <xf numFmtId="49" fontId="4" fillId="0" borderId="5" xfId="0" applyNumberFormat="1" applyFont="1" applyBorder="1" applyAlignment="1">
      <alignment horizontal="center" vertical="center"/>
    </xf>
    <xf numFmtId="0" fontId="18" fillId="0" borderId="0" xfId="3" applyFont="1" applyAlignment="1" applyProtection="1">
      <protection locked="0"/>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1" xfId="0" applyFont="1" applyBorder="1" applyAlignment="1">
      <alignment horizontal="center" vertical="center" textRotation="90"/>
    </xf>
    <xf numFmtId="0" fontId="0" fillId="0" borderId="21" xfId="0" applyBorder="1" applyAlignment="1">
      <alignment horizontal="center" vertical="center" textRotation="90"/>
    </xf>
    <xf numFmtId="0" fontId="15" fillId="0" borderId="21" xfId="0" applyFont="1" applyBorder="1" applyAlignment="1">
      <alignment horizontal="center" vertical="center" textRotation="90"/>
    </xf>
    <xf numFmtId="0" fontId="0" fillId="0" borderId="8" xfId="0" applyBorder="1" applyAlignment="1">
      <alignment horizontal="center" vertical="center" textRotation="90"/>
    </xf>
    <xf numFmtId="2" fontId="15" fillId="0" borderId="5" xfId="0" applyNumberFormat="1" applyFont="1" applyBorder="1" applyAlignment="1" applyProtection="1">
      <alignment horizontal="center"/>
      <protection hidden="1"/>
    </xf>
    <xf numFmtId="0" fontId="15" fillId="0" borderId="5" xfId="0" applyFont="1" applyBorder="1" applyAlignment="1" applyProtection="1">
      <alignment horizontal="center"/>
      <protection hidden="1"/>
    </xf>
    <xf numFmtId="2" fontId="15" fillId="0" borderId="10" xfId="0" applyNumberFormat="1" applyFont="1" applyBorder="1" applyAlignment="1" applyProtection="1">
      <alignment horizontal="center"/>
      <protection hidden="1"/>
    </xf>
    <xf numFmtId="0" fontId="2" fillId="0" borderId="6" xfId="0" applyFont="1" applyBorder="1" applyAlignment="1" applyProtection="1">
      <alignment horizontal="center"/>
      <protection hidden="1"/>
    </xf>
    <xf numFmtId="0" fontId="15" fillId="0" borderId="5" xfId="0" applyFont="1" applyBorder="1" applyAlignment="1" applyProtection="1">
      <alignment horizontal="center" vertical="center"/>
      <protection locked="0"/>
    </xf>
    <xf numFmtId="9" fontId="22" fillId="0" borderId="10" xfId="1"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9" fontId="22" fillId="2" borderId="10" xfId="1" applyNumberFormat="1" applyFont="1" applyBorder="1" applyAlignment="1" applyProtection="1">
      <alignment horizontal="center" vertical="center"/>
    </xf>
    <xf numFmtId="9" fontId="22" fillId="2" borderId="7" xfId="1" applyNumberFormat="1" applyFont="1" applyBorder="1" applyAlignment="1" applyProtection="1">
      <alignment horizontal="center" vertical="center"/>
    </xf>
    <xf numFmtId="9" fontId="22" fillId="2" borderId="6" xfId="1" applyNumberFormat="1" applyFont="1" applyBorder="1" applyAlignment="1" applyProtection="1">
      <alignment horizontal="center" vertical="center"/>
    </xf>
    <xf numFmtId="9" fontId="22" fillId="2" borderId="10" xfId="1" applyNumberFormat="1" applyFont="1" applyBorder="1" applyAlignment="1" applyProtection="1">
      <alignment horizontal="center" vertical="center"/>
      <protection hidden="1"/>
    </xf>
    <xf numFmtId="9" fontId="22" fillId="2" borderId="7" xfId="1" applyNumberFormat="1" applyFont="1" applyBorder="1" applyAlignment="1" applyProtection="1">
      <alignment horizontal="center" vertical="center"/>
      <protection hidden="1"/>
    </xf>
    <xf numFmtId="9" fontId="22" fillId="2" borderId="6" xfId="1" applyNumberFormat="1" applyFont="1" applyBorder="1" applyAlignment="1" applyProtection="1">
      <alignment horizontal="center" vertical="center"/>
      <protection hidden="1"/>
    </xf>
    <xf numFmtId="0" fontId="22" fillId="0" borderId="10" xfId="1" applyNumberFormat="1" applyFont="1" applyFill="1" applyBorder="1" applyAlignment="1" applyProtection="1">
      <alignment horizontal="center" vertical="center"/>
    </xf>
    <xf numFmtId="0" fontId="22" fillId="0" borderId="6" xfId="1" applyNumberFormat="1" applyFont="1" applyFill="1" applyBorder="1" applyAlignment="1" applyProtection="1">
      <alignment horizontal="center"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15" fillId="0" borderId="11"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5" xfId="0" applyFont="1" applyBorder="1" applyProtection="1">
      <protection locked="0"/>
    </xf>
    <xf numFmtId="0" fontId="16" fillId="0" borderId="5" xfId="0" applyFont="1" applyBorder="1"/>
    <xf numFmtId="0" fontId="15" fillId="0" borderId="10"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1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0" xfId="1" applyNumberFormat="1" applyFont="1" applyFill="1" applyBorder="1" applyAlignment="1" applyProtection="1">
      <alignment horizontal="center" vertical="center"/>
    </xf>
    <xf numFmtId="0" fontId="15" fillId="0" borderId="6" xfId="1" applyNumberFormat="1" applyFont="1" applyFill="1" applyBorder="1" applyAlignment="1" applyProtection="1">
      <alignment horizontal="center" vertical="center"/>
    </xf>
    <xf numFmtId="0" fontId="15" fillId="0" borderId="5"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horizontal="left" vertical="top" wrapText="1"/>
    </xf>
    <xf numFmtId="0" fontId="46" fillId="0" borderId="0" xfId="0" applyFont="1" applyAlignment="1" applyProtection="1">
      <alignment vertical="center" wrapText="1"/>
      <protection locked="0"/>
    </xf>
    <xf numFmtId="0" fontId="0" fillId="0" borderId="0" xfId="0" applyAlignment="1" applyProtection="1">
      <alignment wrapText="1"/>
      <protection locked="0"/>
    </xf>
    <xf numFmtId="0" fontId="47" fillId="0" borderId="0" xfId="0" applyFont="1" applyAlignment="1" applyProtection="1">
      <alignment vertical="center" wrapText="1"/>
      <protection locked="0"/>
    </xf>
    <xf numFmtId="0" fontId="15" fillId="0" borderId="11" xfId="0" applyFont="1" applyBorder="1" applyAlignment="1">
      <alignment vertical="center" textRotation="90"/>
    </xf>
    <xf numFmtId="0" fontId="15" fillId="0" borderId="21" xfId="0" applyFont="1" applyBorder="1" applyAlignment="1">
      <alignment vertical="center" textRotation="90"/>
    </xf>
    <xf numFmtId="0" fontId="0" fillId="0" borderId="8" xfId="0" applyBorder="1" applyAlignment="1">
      <alignment vertical="center" textRotation="90"/>
    </xf>
    <xf numFmtId="0" fontId="15" fillId="0" borderId="5" xfId="0" applyFont="1" applyBorder="1" applyAlignment="1">
      <alignment vertical="center"/>
    </xf>
    <xf numFmtId="0" fontId="24" fillId="0" borderId="10"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9" fontId="15" fillId="0" borderId="5" xfId="0" applyNumberFormat="1" applyFont="1" applyBorder="1"/>
    <xf numFmtId="0" fontId="15" fillId="0" borderId="5" xfId="0" applyFont="1" applyBorder="1"/>
    <xf numFmtId="0" fontId="15" fillId="0" borderId="8" xfId="0" applyFont="1" applyBorder="1" applyAlignment="1">
      <alignment horizontal="center" vertical="center" textRotation="90"/>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5" fillId="0" borderId="5" xfId="0" applyFont="1" applyBorder="1" applyAlignment="1">
      <alignment horizontal="center"/>
    </xf>
    <xf numFmtId="0" fontId="2" fillId="0" borderId="5" xfId="0" applyFont="1" applyBorder="1" applyAlignment="1">
      <alignment vertical="center" textRotation="255" wrapText="1"/>
    </xf>
    <xf numFmtId="0" fontId="0" fillId="0" borderId="5" xfId="0" applyBorder="1"/>
    <xf numFmtId="2" fontId="20" fillId="0" borderId="10" xfId="0" applyNumberFormat="1" applyFont="1" applyBorder="1" applyAlignment="1">
      <alignment horizontal="center"/>
    </xf>
    <xf numFmtId="0" fontId="0" fillId="0" borderId="6" xfId="0" applyBorder="1" applyAlignment="1">
      <alignment horizontal="center"/>
    </xf>
    <xf numFmtId="0" fontId="15" fillId="0" borderId="6" xfId="0" applyFont="1" applyBorder="1" applyAlignment="1">
      <alignment horizontal="center"/>
    </xf>
    <xf numFmtId="0" fontId="0" fillId="0" borderId="5" xfId="0" applyBorder="1" applyAlignment="1">
      <alignment horizontal="center"/>
    </xf>
    <xf numFmtId="2" fontId="20" fillId="0" borderId="10" xfId="0" applyNumberFormat="1" applyFont="1" applyBorder="1" applyAlignment="1" applyProtection="1">
      <alignment horizontal="center"/>
      <protection hidden="1"/>
    </xf>
    <xf numFmtId="2" fontId="20" fillId="0" borderId="6" xfId="0" applyNumberFormat="1" applyFont="1" applyBorder="1" applyAlignment="1" applyProtection="1">
      <alignment horizontal="center"/>
      <protection hidden="1"/>
    </xf>
    <xf numFmtId="0" fontId="20" fillId="0" borderId="10" xfId="0" applyFont="1" applyBorder="1" applyAlignment="1" applyProtection="1">
      <alignment horizontal="center"/>
      <protection hidden="1"/>
    </xf>
    <xf numFmtId="0" fontId="0" fillId="0" borderId="0" xfId="0" applyAlignment="1" applyProtection="1">
      <alignment vertical="top" wrapText="1"/>
      <protection hidden="1"/>
    </xf>
    <xf numFmtId="0" fontId="2" fillId="0" borderId="5" xfId="0" applyFont="1" applyBorder="1" applyAlignment="1">
      <alignment horizontal="center" vertical="center" textRotation="255" wrapText="1"/>
    </xf>
    <xf numFmtId="0" fontId="2" fillId="0" borderId="5" xfId="0" applyFont="1" applyBorder="1"/>
    <xf numFmtId="0" fontId="15" fillId="0" borderId="10"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2" fillId="0" borderId="5" xfId="0" applyFont="1" applyBorder="1" applyAlignment="1">
      <alignment horizontal="center" vertical="center" wrapText="1"/>
    </xf>
    <xf numFmtId="0" fontId="12" fillId="0" borderId="13" xfId="0" applyFont="1" applyBorder="1" applyAlignment="1">
      <alignment vertical="center"/>
    </xf>
    <xf numFmtId="0" fontId="0" fillId="0" borderId="13" xfId="0" applyBorder="1" applyAlignment="1">
      <alignment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vertical="center"/>
    </xf>
    <xf numFmtId="0" fontId="2" fillId="0" borderId="23" xfId="0" applyFont="1" applyBorder="1" applyAlignment="1">
      <alignment vertical="center"/>
    </xf>
    <xf numFmtId="0" fontId="0" fillId="0" borderId="23" xfId="0" applyBorder="1" applyAlignment="1">
      <alignment vertical="center"/>
    </xf>
    <xf numFmtId="0" fontId="41" fillId="0" borderId="0" xfId="0" applyFont="1" applyAlignment="1">
      <alignment horizontal="left" vertical="center"/>
    </xf>
    <xf numFmtId="0" fontId="5" fillId="0" borderId="2" xfId="1" applyFont="1" applyFill="1" applyBorder="1" applyAlignment="1">
      <alignment horizontal="center" vertical="center"/>
    </xf>
    <xf numFmtId="0" fontId="4" fillId="0" borderId="3" xfId="0" applyFont="1" applyBorder="1" applyAlignment="1">
      <alignment horizontal="center" vertical="center"/>
    </xf>
    <xf numFmtId="0" fontId="19" fillId="0" borderId="4" xfId="1" applyFont="1" applyFill="1" applyBorder="1" applyAlignment="1">
      <alignment horizontal="center" vertical="center" wrapText="1"/>
    </xf>
    <xf numFmtId="0" fontId="19" fillId="0" borderId="36" xfId="1" applyFont="1" applyFill="1" applyBorder="1" applyAlignment="1">
      <alignment horizontal="center" vertical="center" wrapText="1"/>
    </xf>
    <xf numFmtId="0" fontId="16" fillId="0" borderId="0" xfId="0" applyFont="1" applyAlignment="1">
      <alignment horizontal="left"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10"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41" fillId="0" borderId="0" xfId="0" applyFont="1" applyAlignment="1">
      <alignment vertical="center"/>
    </xf>
    <xf numFmtId="0" fontId="48" fillId="0" borderId="0" xfId="0" applyFont="1" applyAlignment="1">
      <alignment vertical="center"/>
    </xf>
    <xf numFmtId="0" fontId="43" fillId="0" borderId="0" xfId="0" applyFont="1" applyAlignment="1">
      <alignment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5" xfId="0" applyFont="1" applyBorder="1" applyAlignment="1">
      <alignment horizontal="center" vertical="center" wrapText="1"/>
    </xf>
    <xf numFmtId="0" fontId="4" fillId="0" borderId="10"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3" fillId="0" borderId="0" xfId="0" applyFont="1" applyAlignment="1">
      <alignment vertic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49" fontId="3" fillId="0" borderId="10" xfId="0" applyNumberFormat="1" applyFont="1" applyBorder="1" applyAlignment="1">
      <alignment horizontal="center"/>
    </xf>
    <xf numFmtId="49" fontId="3" fillId="0" borderId="5" xfId="0" applyNumberFormat="1" applyFont="1" applyBorder="1" applyAlignment="1">
      <alignment horizontal="center"/>
    </xf>
    <xf numFmtId="49" fontId="3" fillId="0" borderId="0" xfId="0" applyNumberFormat="1" applyFont="1"/>
    <xf numFmtId="0" fontId="0" fillId="0" borderId="0" xfId="0"/>
    <xf numFmtId="49" fontId="3" fillId="0" borderId="6" xfId="0" applyNumberFormat="1" applyFont="1" applyBorder="1" applyAlignment="1">
      <alignment horizontal="center"/>
    </xf>
    <xf numFmtId="0" fontId="3" fillId="0" borderId="10" xfId="0" applyFont="1" applyBorder="1" applyAlignment="1">
      <alignment horizontal="center" vertical="center"/>
    </xf>
    <xf numFmtId="0" fontId="2" fillId="0" borderId="6" xfId="0" applyFont="1" applyBorder="1" applyAlignment="1">
      <alignment horizontal="center" vertical="center"/>
    </xf>
    <xf numFmtId="0" fontId="19" fillId="0" borderId="4" xfId="1" applyFont="1" applyFill="1" applyBorder="1" applyAlignment="1" applyProtection="1">
      <alignment horizontal="center" vertical="center" wrapText="1"/>
    </xf>
    <xf numFmtId="0" fontId="19" fillId="0" borderId="36" xfId="1" applyFont="1" applyFill="1" applyBorder="1" applyAlignment="1" applyProtection="1">
      <alignment horizontal="center" vertical="center" wrapText="1"/>
    </xf>
    <xf numFmtId="0" fontId="3" fillId="0" borderId="0" xfId="0" applyFont="1" applyAlignment="1">
      <alignment wrapText="1"/>
    </xf>
    <xf numFmtId="0" fontId="0" fillId="0" borderId="0" xfId="0" applyAlignment="1">
      <alignment wrapText="1"/>
    </xf>
    <xf numFmtId="0" fontId="0" fillId="0" borderId="5" xfId="0" applyBorder="1" applyAlignment="1">
      <alignment horizontal="center" vertical="center"/>
    </xf>
    <xf numFmtId="0" fontId="12" fillId="0" borderId="13" xfId="0" applyFont="1" applyBorder="1" applyAlignment="1">
      <alignment horizontal="left" vertical="center" wrapText="1"/>
    </xf>
    <xf numFmtId="0" fontId="41" fillId="0" borderId="0" xfId="0" applyFont="1" applyAlignment="1">
      <alignment vertical="top" wrapText="1"/>
    </xf>
    <xf numFmtId="0" fontId="48" fillId="0" borderId="0" xfId="0" applyFont="1" applyAlignment="1">
      <alignment vertical="top"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top"/>
    </xf>
    <xf numFmtId="0" fontId="43" fillId="0" borderId="0" xfId="0" applyFont="1" applyAlignment="1">
      <alignment vertical="top" wrapText="1"/>
    </xf>
    <xf numFmtId="0" fontId="20" fillId="0" borderId="13" xfId="0" applyFont="1" applyBorder="1" applyAlignment="1">
      <alignment horizontal="left" vertical="top" wrapText="1"/>
    </xf>
    <xf numFmtId="0" fontId="4" fillId="0" borderId="13" xfId="0" applyFont="1" applyBorder="1" applyAlignment="1">
      <alignment horizontal="left" vertical="top" wrapText="1"/>
    </xf>
    <xf numFmtId="0" fontId="41" fillId="0" borderId="0" xfId="0" applyFont="1" applyAlignment="1">
      <alignment wrapText="1"/>
    </xf>
    <xf numFmtId="0" fontId="0" fillId="0" borderId="0" xfId="0" applyAlignment="1">
      <alignment vertical="center" wrapText="1"/>
    </xf>
    <xf numFmtId="0" fontId="43" fillId="0" borderId="0" xfId="0" applyFont="1" applyAlignment="1">
      <alignment wrapText="1"/>
    </xf>
    <xf numFmtId="0" fontId="4" fillId="0" borderId="0" xfId="0" applyFont="1" applyAlignment="1">
      <alignment wrapText="1"/>
    </xf>
    <xf numFmtId="0" fontId="31" fillId="0" borderId="23" xfId="0" applyFont="1" applyBorder="1" applyAlignment="1">
      <alignment wrapText="1"/>
    </xf>
    <xf numFmtId="0" fontId="36" fillId="0" borderId="23" xfId="0" applyFont="1" applyBorder="1" applyAlignment="1">
      <alignment wrapText="1"/>
    </xf>
    <xf numFmtId="0" fontId="48" fillId="0" borderId="0" xfId="0" applyFont="1" applyAlignment="1">
      <alignment horizontal="left" vertical="center"/>
    </xf>
    <xf numFmtId="0" fontId="41" fillId="0" borderId="0" xfId="0" applyFont="1"/>
    <xf numFmtId="0" fontId="48" fillId="0" borderId="0" xfId="0" applyFont="1"/>
    <xf numFmtId="0" fontId="3" fillId="0" borderId="7" xfId="0" applyFont="1" applyBorder="1" applyAlignment="1">
      <alignment vertical="center" wrapText="1"/>
    </xf>
    <xf numFmtId="0" fontId="0" fillId="0" borderId="7" xfId="0" applyBorder="1" applyAlignment="1">
      <alignment vertical="center" wrapText="1"/>
    </xf>
    <xf numFmtId="0" fontId="41" fillId="0" borderId="23" xfId="0" applyFont="1" applyBorder="1"/>
    <xf numFmtId="0" fontId="48" fillId="0" borderId="23" xfId="0" applyFont="1" applyBorder="1"/>
    <xf numFmtId="0" fontId="0" fillId="0" borderId="23" xfId="0" applyBorder="1"/>
    <xf numFmtId="0" fontId="13" fillId="0" borderId="2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27" fillId="0" borderId="33" xfId="0" applyFont="1" applyBorder="1" applyAlignment="1">
      <alignment horizont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33" xfId="0" applyFont="1" applyBorder="1" applyAlignment="1">
      <alignment horizontal="center"/>
    </xf>
    <xf numFmtId="0" fontId="4" fillId="0" borderId="0" xfId="0" applyFont="1"/>
  </cellXfs>
  <cellStyles count="4">
    <cellStyle name="Hyperlink" xfId="3" builtinId="8"/>
    <cellStyle name="Normal" xfId="0" builtinId="0"/>
    <cellStyle name="Output" xfId="1" builtinId="21"/>
    <cellStyle name="Per cent" xfId="2" builtinId="5"/>
  </cellStyles>
  <dxfs count="962">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CBE990"/>
        </patternFill>
      </fill>
    </dxf>
    <dxf>
      <font>
        <color theme="0"/>
      </font>
      <fill>
        <patternFill>
          <bgColor rgb="FF00B050"/>
        </patternFill>
      </fill>
    </dxf>
    <dxf>
      <fill>
        <patternFill>
          <bgColor rgb="FFF2C4E1"/>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ill>
        <patternFill>
          <bgColor rgb="FFFFFF00"/>
        </patternFill>
      </fill>
    </dxf>
    <dxf>
      <fill>
        <patternFill>
          <bgColor rgb="FFCBE990"/>
        </patternFill>
      </fill>
    </dxf>
    <dxf>
      <font>
        <color theme="0"/>
      </font>
      <fill>
        <patternFill>
          <bgColor rgb="FF00B050"/>
        </patternFill>
      </fill>
    </dxf>
    <dxf>
      <fill>
        <patternFill>
          <bgColor rgb="FFF2C4E1"/>
        </patternFill>
      </fill>
    </dxf>
    <dxf>
      <fill>
        <patternFill>
          <bgColor rgb="FFFFFF00"/>
        </patternFill>
      </fill>
    </dxf>
    <dxf>
      <fill>
        <patternFill>
          <bgColor rgb="FFF2C4E1"/>
        </patternFill>
      </fill>
    </dxf>
    <dxf>
      <fill>
        <patternFill>
          <bgColor rgb="FFCBE99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FFF00"/>
        </patternFill>
      </fill>
    </dxf>
    <dxf>
      <fill>
        <patternFill>
          <bgColor rgb="FFF2C4E1"/>
        </patternFill>
      </fill>
    </dxf>
    <dxf>
      <font>
        <color theme="0"/>
      </font>
      <fill>
        <patternFill>
          <bgColor rgb="FFFF0000"/>
        </patternFill>
      </fill>
    </dxf>
    <dxf>
      <fill>
        <patternFill>
          <bgColor rgb="FFCBE990"/>
        </patternFill>
      </fill>
    </dxf>
    <dxf>
      <fill>
        <patternFill>
          <bgColor rgb="FFF2C4E1"/>
        </patternFill>
      </fill>
    </dxf>
    <dxf>
      <font>
        <color theme="0"/>
      </font>
      <fill>
        <patternFill>
          <bgColor rgb="FF00B050"/>
        </patternFill>
      </fill>
    </dxf>
    <dxf>
      <fill>
        <patternFill>
          <bgColor rgb="FFFFFF00"/>
        </patternFill>
      </fill>
    </dxf>
    <dxf>
      <fill>
        <patternFill>
          <bgColor rgb="FFCBE99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2C4E1"/>
        </patternFill>
      </fill>
    </dxf>
    <dxf>
      <font>
        <color theme="0"/>
      </font>
      <fill>
        <patternFill>
          <bgColor rgb="FFFF0000"/>
        </patternFill>
      </fill>
    </dxf>
    <dxf>
      <fill>
        <patternFill>
          <bgColor rgb="FFCBE990"/>
        </patternFill>
      </fill>
    </dxf>
    <dxf>
      <fill>
        <patternFill>
          <bgColor rgb="FFFFFF00"/>
        </patternFill>
      </fill>
    </dxf>
    <dxf>
      <font>
        <color theme="0"/>
      </font>
      <fill>
        <patternFill>
          <bgColor rgb="FF00B050"/>
        </patternFill>
      </fill>
    </dxf>
    <dxf>
      <fill>
        <patternFill>
          <bgColor rgb="FFF2C4E1"/>
        </patternFill>
      </fill>
    </dxf>
    <dxf>
      <font>
        <color theme="0"/>
      </font>
      <fill>
        <patternFill>
          <bgColor rgb="FFFF0000"/>
        </patternFill>
      </fill>
    </dxf>
    <dxf>
      <fill>
        <patternFill>
          <bgColor rgb="FFCBE990"/>
        </patternFill>
      </fill>
    </dxf>
    <dxf>
      <fill>
        <patternFill>
          <bgColor rgb="FFF2C4E1"/>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CBE99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2C4E1"/>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ill>
        <patternFill>
          <bgColor rgb="FFFFFF00"/>
        </patternFill>
      </fill>
    </dxf>
    <dxf>
      <font>
        <color theme="0"/>
      </font>
      <fill>
        <patternFill>
          <bgColor rgb="FFFF0000"/>
        </patternFill>
      </fill>
    </dxf>
    <dxf>
      <fill>
        <patternFill>
          <bgColor rgb="FFF2C4E1"/>
        </patternFill>
      </fill>
    </dxf>
    <dxf>
      <fill>
        <patternFill>
          <bgColor rgb="FFCBE990"/>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ill>
        <patternFill>
          <bgColor rgb="FFF2C4E1"/>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FFF00"/>
        </patternFill>
      </fill>
    </dxf>
    <dxf>
      <fill>
        <patternFill>
          <bgColor rgb="FFFFFF00"/>
        </patternFill>
      </fill>
    </dxf>
    <dxf>
      <font>
        <color theme="0"/>
      </font>
      <fill>
        <patternFill>
          <bgColor rgb="FF00B050"/>
        </patternFill>
      </fill>
    </dxf>
    <dxf>
      <fill>
        <patternFill>
          <bgColor rgb="FFCBE990"/>
        </patternFill>
      </fill>
    </dxf>
    <dxf>
      <fill>
        <patternFill>
          <bgColor rgb="FFF2C4E1"/>
        </patternFill>
      </fill>
    </dxf>
    <dxf>
      <font>
        <color theme="0"/>
      </font>
      <fill>
        <patternFill>
          <bgColor rgb="FFFF000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FFF00"/>
        </patternFill>
      </fill>
    </dxf>
    <dxf>
      <font>
        <color theme="0"/>
      </font>
      <fill>
        <patternFill>
          <bgColor rgb="FF00B050"/>
        </patternFill>
      </fill>
    </dxf>
    <dxf>
      <fill>
        <patternFill>
          <bgColor rgb="FFF2C4E1"/>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ill>
        <patternFill>
          <bgColor rgb="FFCBE990"/>
        </patternFill>
      </fill>
    </dxf>
    <dxf>
      <fill>
        <patternFill>
          <bgColor rgb="FFF2C4E1"/>
        </patternFill>
      </fill>
    </dxf>
    <dxf>
      <font>
        <color theme="0"/>
      </font>
      <fill>
        <patternFill>
          <bgColor rgb="FF00B050"/>
        </patternFill>
      </fill>
    </dxf>
    <dxf>
      <fill>
        <patternFill>
          <bgColor rgb="FFFFFF0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ill>
        <patternFill>
          <bgColor rgb="FFF2C4E1"/>
        </patternFill>
      </fill>
    </dxf>
    <dxf>
      <fill>
        <patternFill>
          <bgColor rgb="FFCBE99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ill>
        <patternFill>
          <bgColor rgb="FFCBE990"/>
        </patternFill>
      </fill>
    </dxf>
    <dxf>
      <font>
        <color theme="0"/>
      </font>
      <fill>
        <patternFill>
          <bgColor rgb="FFFF0000"/>
        </patternFill>
      </fill>
    </dxf>
    <dxf>
      <fill>
        <patternFill>
          <bgColor rgb="FFFFFF00"/>
        </patternFill>
      </fill>
    </dxf>
    <dxf>
      <fill>
        <patternFill>
          <bgColor rgb="FFF2C4E1"/>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2C4E1"/>
        </patternFill>
      </fill>
    </dxf>
    <dxf>
      <fill>
        <patternFill>
          <bgColor rgb="FFFFFF00"/>
        </patternFill>
      </fill>
    </dxf>
    <dxf>
      <fill>
        <patternFill>
          <bgColor rgb="FFCBE99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ill>
        <patternFill>
          <bgColor rgb="FFFFFF00"/>
        </patternFill>
      </fill>
    </dxf>
    <dxf>
      <font>
        <color theme="0"/>
      </font>
      <fill>
        <patternFill>
          <bgColor rgb="FFFF0000"/>
        </patternFill>
      </fill>
    </dxf>
    <dxf>
      <fill>
        <patternFill>
          <bgColor rgb="FFF2C4E1"/>
        </patternFill>
      </fill>
    </dxf>
    <dxf>
      <fill>
        <patternFill>
          <bgColor rgb="FFCBE990"/>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ill>
        <patternFill>
          <bgColor rgb="FFF2C4E1"/>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FFF00"/>
        </patternFill>
      </fill>
    </dxf>
    <dxf>
      <fill>
        <patternFill>
          <bgColor rgb="FFFFFF00"/>
        </patternFill>
      </fill>
    </dxf>
    <dxf>
      <font>
        <color theme="0"/>
      </font>
      <fill>
        <patternFill>
          <bgColor rgb="FF00B050"/>
        </patternFill>
      </fill>
    </dxf>
    <dxf>
      <fill>
        <patternFill>
          <bgColor rgb="FFCBE990"/>
        </patternFill>
      </fill>
    </dxf>
    <dxf>
      <fill>
        <patternFill>
          <bgColor rgb="FFF2C4E1"/>
        </patternFill>
      </fill>
    </dxf>
    <dxf>
      <font>
        <color theme="0"/>
      </font>
      <fill>
        <patternFill>
          <bgColor rgb="FFFF000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FFF00"/>
        </patternFill>
      </fill>
    </dxf>
    <dxf>
      <font>
        <color theme="0"/>
      </font>
      <fill>
        <patternFill>
          <bgColor rgb="FF00B050"/>
        </patternFill>
      </fill>
    </dxf>
    <dxf>
      <fill>
        <patternFill>
          <bgColor rgb="FFF2C4E1"/>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ill>
        <patternFill>
          <bgColor rgb="FFCBE990"/>
        </patternFill>
      </fill>
    </dxf>
    <dxf>
      <fill>
        <patternFill>
          <bgColor rgb="FFF2C4E1"/>
        </patternFill>
      </fill>
    </dxf>
    <dxf>
      <font>
        <color theme="0"/>
      </font>
      <fill>
        <patternFill>
          <bgColor rgb="FF00B050"/>
        </patternFill>
      </fill>
    </dxf>
    <dxf>
      <fill>
        <patternFill>
          <bgColor rgb="FFFFFF0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ill>
        <patternFill>
          <bgColor rgb="FFF2C4E1"/>
        </patternFill>
      </fill>
    </dxf>
    <dxf>
      <fill>
        <patternFill>
          <bgColor rgb="FFCBE99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ill>
        <patternFill>
          <bgColor rgb="FFCBE990"/>
        </patternFill>
      </fill>
    </dxf>
    <dxf>
      <font>
        <color theme="0"/>
      </font>
      <fill>
        <patternFill>
          <bgColor rgb="FFFF0000"/>
        </patternFill>
      </fill>
    </dxf>
    <dxf>
      <fill>
        <patternFill>
          <bgColor rgb="FFFFFF00"/>
        </patternFill>
      </fill>
    </dxf>
    <dxf>
      <fill>
        <patternFill>
          <bgColor rgb="FFF2C4E1"/>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ill>
        <patternFill>
          <bgColor rgb="FFF2C4E1"/>
        </patternFill>
      </fill>
    </dxf>
    <dxf>
      <fill>
        <patternFill>
          <bgColor rgb="FFCBE99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2C4E1"/>
        </patternFill>
      </fill>
    </dxf>
    <dxf>
      <fill>
        <patternFill>
          <bgColor rgb="FFFFFF00"/>
        </patternFill>
      </fill>
    </dxf>
    <dxf>
      <fill>
        <patternFill>
          <bgColor rgb="FFCBE990"/>
        </patternFill>
      </fill>
    </dxf>
    <dxf>
      <fill>
        <patternFill>
          <bgColor rgb="FFFFFF00"/>
        </patternFill>
      </fill>
    </dxf>
    <dxf>
      <fill>
        <patternFill>
          <bgColor rgb="FFF2C4E1"/>
        </patternFill>
      </fill>
    </dxf>
    <dxf>
      <fill>
        <patternFill>
          <bgColor rgb="FFCBE99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CBE990"/>
        </patternFill>
      </fill>
    </dxf>
    <dxf>
      <fill>
        <patternFill>
          <bgColor rgb="FFF2C4E1"/>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ill>
        <patternFill patternType="none">
          <bgColor auto="1"/>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00B050"/>
        </patternFill>
      </fill>
    </dxf>
    <dxf>
      <fill>
        <patternFill patternType="none">
          <bgColor auto="1"/>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patternType="none">
          <bgColor auto="1"/>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patternType="none">
          <bgColor auto="1"/>
        </patternFill>
      </fill>
    </dxf>
    <dxf>
      <fill>
        <patternFill>
          <bgColor rgb="FFFFFF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00B050"/>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ill>
        <patternFill>
          <bgColor rgb="FFFFFF0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ill>
        <patternFill patternType="none">
          <bgColor auto="1"/>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ill>
        <patternFill patternType="none">
          <bgColor auto="1"/>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ill>
        <patternFill patternType="none">
          <bgColor auto="1"/>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ill>
        <patternFill>
          <bgColor rgb="FFFFFF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ill>
        <patternFill>
          <bgColor rgb="FFFFFF00"/>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patternType="none">
          <bgColor auto="1"/>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ill>
        <patternFill>
          <bgColor rgb="FFFFFF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ill>
        <patternFill patternType="none">
          <bgColor auto="1"/>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ont>
        <color theme="1"/>
      </font>
      <fill>
        <patternFill>
          <bgColor rgb="FFFFFF00"/>
        </patternFill>
      </fill>
    </dxf>
    <dxf>
      <font>
        <color theme="0"/>
      </font>
      <fill>
        <patternFill>
          <bgColor rgb="FF00B050"/>
        </patternFill>
      </fill>
    </dxf>
    <dxf>
      <font>
        <color theme="0"/>
      </font>
      <fill>
        <patternFill>
          <bgColor rgb="FFFF0000"/>
        </patternFill>
      </fill>
    </dxf>
    <dxf>
      <font>
        <color theme="1"/>
      </font>
      <fill>
        <patternFill>
          <bgColor rgb="FFFFFF00"/>
        </patternFill>
      </fill>
    </dxf>
    <dxf>
      <font>
        <color theme="0"/>
      </font>
      <fill>
        <patternFill>
          <bgColor rgb="FFFF0000"/>
        </patternFill>
      </fill>
    </dxf>
    <dxf>
      <font>
        <color theme="0"/>
      </font>
      <fill>
        <patternFill>
          <bgColor rgb="FF00B050"/>
        </patternFill>
      </fill>
    </dxf>
    <dxf>
      <font>
        <color theme="1"/>
      </font>
      <fill>
        <patternFill>
          <bgColor rgb="FFFFFF00"/>
        </patternFill>
      </fill>
    </dxf>
    <dxf>
      <font>
        <color theme="0"/>
      </font>
      <fill>
        <patternFill>
          <bgColor rgb="FFFF0000"/>
        </patternFill>
      </fill>
    </dxf>
    <dxf>
      <font>
        <color theme="0"/>
      </font>
      <fill>
        <patternFill>
          <bgColor rgb="FF00B050"/>
        </patternFill>
      </fill>
    </dxf>
    <dxf>
      <font>
        <color theme="1"/>
      </font>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1"/>
      </font>
      <fill>
        <patternFill>
          <bgColor rgb="FFFFFF00"/>
        </patternFill>
      </fill>
    </dxf>
    <dxf>
      <font>
        <color theme="0"/>
      </font>
      <fill>
        <patternFill>
          <bgColor rgb="FF00B050"/>
        </patternFill>
      </fill>
    </dxf>
    <dxf>
      <font>
        <color theme="1"/>
      </font>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theme="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ont>
        <color theme="0"/>
      </font>
      <fill>
        <patternFill>
          <bgColor rgb="FF00B050"/>
        </patternFill>
      </fill>
    </dxf>
    <dxf>
      <fill>
        <patternFill>
          <bgColor theme="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theme="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00B050"/>
        </patternFill>
      </fill>
    </dxf>
    <dxf>
      <fill>
        <patternFill>
          <bgColor rgb="FFFFFF00"/>
        </patternFill>
      </fill>
    </dxf>
    <dxf>
      <font>
        <color theme="0"/>
      </font>
      <fill>
        <patternFill>
          <bgColor rgb="FFFF0000"/>
        </patternFill>
      </fill>
    </dxf>
  </dxfs>
  <tableStyles count="0" defaultTableStyle="TableStyleMedium2" defaultPivotStyle="PivotStyleLight16"/>
  <colors>
    <mruColors>
      <color rgb="FFF2C4E1"/>
      <color rgb="FFEEC5F1"/>
      <color rgb="FFFF0201"/>
      <color rgb="FFCBE9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25401</xdr:rowOff>
    </xdr:from>
    <xdr:to>
      <xdr:col>12</xdr:col>
      <xdr:colOff>778934</xdr:colOff>
      <xdr:row>22</xdr:row>
      <xdr:rowOff>254000</xdr:rowOff>
    </xdr:to>
    <xdr:sp macro="" textlink="">
      <xdr:nvSpPr>
        <xdr:cNvPr id="2" name="TextBox 1">
          <a:extLst>
            <a:ext uri="{FF2B5EF4-FFF2-40B4-BE49-F238E27FC236}">
              <a16:creationId xmlns:a16="http://schemas.microsoft.com/office/drawing/2014/main" id="{B0C22DD4-F902-4848-B428-07F364A10401}"/>
            </a:ext>
          </a:extLst>
        </xdr:cNvPr>
        <xdr:cNvSpPr txBox="1"/>
      </xdr:nvSpPr>
      <xdr:spPr>
        <a:xfrm>
          <a:off x="0" y="1312334"/>
          <a:ext cx="11777134" cy="56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b="1">
              <a:latin typeface="Arial" panose="020B0604020202020204" pitchFamily="34" charset="0"/>
              <a:cs typeface="Arial" panose="020B0604020202020204" pitchFamily="34" charset="0"/>
            </a:rPr>
            <a:t>Information about the concepts behind this document.</a:t>
          </a:r>
        </a:p>
        <a:p>
          <a:pPr algn="l"/>
          <a:endParaRPr lang="en-US" sz="1800" b="1">
            <a:latin typeface="Arial" panose="020B0604020202020204" pitchFamily="34" charset="0"/>
            <a:cs typeface="Arial" panose="020B0604020202020204" pitchFamily="34" charset="0"/>
          </a:endParaRPr>
        </a:p>
        <a:p>
          <a:pPr algn="just"/>
          <a:r>
            <a:rPr lang="en-US" sz="1800">
              <a:latin typeface="Arial" panose="020B0604020202020204" pitchFamily="34" charset="0"/>
              <a:cs typeface="Arial" panose="020B0604020202020204" pitchFamily="34" charset="0"/>
            </a:rPr>
            <a:t>This document provides a range of tables</a:t>
          </a:r>
          <a:r>
            <a:rPr lang="en-US" sz="1800" baseline="0">
              <a:latin typeface="Arial" panose="020B0604020202020204" pitchFamily="34" charset="0"/>
              <a:cs typeface="Arial" panose="020B0604020202020204" pitchFamily="34" charset="0"/>
            </a:rPr>
            <a:t> for primary schools to use to help them evaluate their assessment information and compare it to assessment information nationally.</a:t>
          </a:r>
        </a:p>
        <a:p>
          <a:pPr algn="l"/>
          <a:endParaRPr lang="en-US" sz="1800" baseline="0">
            <a:latin typeface="Arial" panose="020B0604020202020204" pitchFamily="34" charset="0"/>
            <a:cs typeface="Arial" panose="020B0604020202020204" pitchFamily="34" charset="0"/>
          </a:endParaRPr>
        </a:p>
        <a:p>
          <a:pPr algn="just"/>
          <a:r>
            <a:rPr lang="en-US" sz="1800" baseline="0">
              <a:latin typeface="Arial" panose="020B0604020202020204" pitchFamily="34" charset="0"/>
              <a:cs typeface="Arial" panose="020B0604020202020204" pitchFamily="34" charset="0"/>
            </a:rPr>
            <a:t>There is no official method which can be applied across the school's results; indeed the last 4 Inspection Data Summary Reports have evaluated information in different ways! What is important is that a school evaluates its data in a way that enables senior leaders to interpret the strengths and weaknesses and so act upon them.</a:t>
          </a:r>
        </a:p>
        <a:p>
          <a:pPr lvl="1" algn="ctr"/>
          <a:endParaRPr lang="en-US" sz="1800" baseline="0">
            <a:latin typeface="Arial" panose="020B0604020202020204" pitchFamily="34" charset="0"/>
            <a:cs typeface="Arial" panose="020B0604020202020204" pitchFamily="34" charset="0"/>
          </a:endParaRPr>
        </a:p>
        <a:p>
          <a:pPr algn="just"/>
          <a:r>
            <a:rPr lang="en-US" sz="1800" baseline="0">
              <a:latin typeface="Arial" panose="020B0604020202020204" pitchFamily="34" charset="0"/>
              <a:cs typeface="Arial" panose="020B0604020202020204" pitchFamily="34" charset="0"/>
            </a:rPr>
            <a:t>The colour coding used in this document is </a:t>
          </a:r>
          <a:r>
            <a:rPr lang="en-US" sz="1800" b="1" u="sng" baseline="0">
              <a:latin typeface="Arial" panose="020B0604020202020204" pitchFamily="34" charset="0"/>
              <a:cs typeface="Arial" panose="020B0604020202020204" pitchFamily="34" charset="0"/>
            </a:rPr>
            <a:t>not</a:t>
          </a:r>
          <a:r>
            <a:rPr lang="en-US" sz="1800" b="1" u="none" baseline="0">
              <a:latin typeface="Arial" panose="020B0604020202020204" pitchFamily="34" charset="0"/>
              <a:cs typeface="Arial" panose="020B0604020202020204" pitchFamily="34" charset="0"/>
            </a:rPr>
            <a:t> </a:t>
          </a:r>
          <a:r>
            <a:rPr lang="en-US" sz="1800" baseline="0">
              <a:latin typeface="Arial" panose="020B0604020202020204" pitchFamily="34" charset="0"/>
              <a:cs typeface="Arial" panose="020B0604020202020204" pitchFamily="34" charset="0"/>
            </a:rPr>
            <a:t>based on official statisitcal analysis which enable a school to know whether its data is statistically above or below that nationally. However, it is colour coded to enable schools of differing sizes to take into account the size of any cohort when making evaluations. Throughout this document the following percentage differences are used to indiate when the school's data is above* or below* that available nationally, or data that is relevant to the school's data nationally (where no actual national data is available). Schools might note that </a:t>
          </a:r>
          <a:r>
            <a:rPr lang="en-GB" sz="1800" baseline="0">
              <a:latin typeface="Arial" panose="020B0604020202020204" pitchFamily="34" charset="0"/>
              <a:cs typeface="Arial" panose="020B0604020202020204" pitchFamily="34" charset="0"/>
            </a:rPr>
            <a:t>in the reading or mathematics KS2 tests 2018 onwards</a:t>
          </a:r>
          <a:r>
            <a:rPr lang="en-US" sz="1800" baseline="0">
              <a:latin typeface="Arial" panose="020B0604020202020204" pitchFamily="34" charset="0"/>
              <a:cs typeface="Arial" panose="020B0604020202020204" pitchFamily="34" charset="0"/>
            </a:rPr>
            <a:t>, for a cohort of 30 pupils, it is not until an attainment difference of at least +/-17% that the result for EXS+ is statistically significant. This is equlivalent to more than 5 pupils out of a class of 30. If I used this as a basis for the colours, nearly every school's data would be mainly yellow, which would not help to identify relative strengths and weaknesses for school improvement purposes.</a:t>
          </a:r>
        </a:p>
        <a:p>
          <a:pPr algn="l"/>
          <a:endParaRPr lang="en-US" sz="1800" baseline="0">
            <a:latin typeface="Arial" panose="020B0604020202020204" pitchFamily="34" charset="0"/>
            <a:cs typeface="Arial" panose="020B0604020202020204" pitchFamily="34" charset="0"/>
          </a:endParaRPr>
        </a:p>
        <a:p>
          <a:pPr algn="l"/>
          <a:r>
            <a:rPr lang="en-US" sz="1800" baseline="0">
              <a:latin typeface="Arial" panose="020B0604020202020204" pitchFamily="34" charset="0"/>
              <a:cs typeface="Arial" panose="020B0604020202020204" pitchFamily="34" charset="0"/>
            </a:rPr>
            <a:t>*Triggering green or red, with similar to national being yellow. </a:t>
          </a:r>
        </a:p>
        <a:p>
          <a:pPr algn="l"/>
          <a:endParaRPr lang="en-US" sz="1800">
            <a:latin typeface="Arial" panose="020B0604020202020204" pitchFamily="34" charset="0"/>
            <a:cs typeface="Arial" panose="020B0604020202020204" pitchFamily="34" charset="0"/>
          </a:endParaRPr>
        </a:p>
        <a:p>
          <a:pPr algn="l"/>
          <a:endParaRPr lang="en-US" sz="1600">
            <a:latin typeface="Arial" panose="020B0604020202020204" pitchFamily="34" charset="0"/>
            <a:cs typeface="Arial" panose="020B0604020202020204" pitchFamily="34" charset="0"/>
          </a:endParaRPr>
        </a:p>
      </xdr:txBody>
    </xdr:sp>
    <xdr:clientData/>
  </xdr:twoCellAnchor>
  <xdr:twoCellAnchor>
    <xdr:from>
      <xdr:col>0</xdr:col>
      <xdr:colOff>16933</xdr:colOff>
      <xdr:row>30</xdr:row>
      <xdr:rowOff>152400</xdr:rowOff>
    </xdr:from>
    <xdr:to>
      <xdr:col>13</xdr:col>
      <xdr:colOff>8467</xdr:colOff>
      <xdr:row>43</xdr:row>
      <xdr:rowOff>33866</xdr:rowOff>
    </xdr:to>
    <xdr:sp macro="" textlink="">
      <xdr:nvSpPr>
        <xdr:cNvPr id="3" name="TextBox 2">
          <a:extLst>
            <a:ext uri="{FF2B5EF4-FFF2-40B4-BE49-F238E27FC236}">
              <a16:creationId xmlns:a16="http://schemas.microsoft.com/office/drawing/2014/main" id="{BF7CDB98-7721-964F-BDA5-886179A1BB60}"/>
            </a:ext>
          </a:extLst>
        </xdr:cNvPr>
        <xdr:cNvSpPr txBox="1"/>
      </xdr:nvSpPr>
      <xdr:spPr>
        <a:xfrm>
          <a:off x="16933" y="9482667"/>
          <a:ext cx="11819467" cy="3742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800">
              <a:latin typeface="Arial" panose="020B0604020202020204" pitchFamily="34" charset="0"/>
              <a:cs typeface="Arial" panose="020B0604020202020204" pitchFamily="34" charset="0"/>
            </a:rPr>
            <a:t>Whilst not strictly</a:t>
          </a:r>
          <a:r>
            <a:rPr lang="en-US" sz="1800" baseline="0">
              <a:latin typeface="Arial" panose="020B0604020202020204" pitchFamily="34" charset="0"/>
              <a:cs typeface="Arial" panose="020B0604020202020204" pitchFamily="34" charset="0"/>
            </a:rPr>
            <a:t> statistically accurate, it makes use of whole number percentages for ease of calculations and works on the idea that roughly 3 pupils in a class of 30 pupils (with the number of pupils descending as the size of cohort increases) is enough to consider any possible strengths or weaknesses in the data set. Any cohorts of 5 or less have not been colour coded as they are too small; obviously school leaders should also take account of any small cohorts (e.g. 6-12) which may also have a distribution of pupils who are not similar to a normal distrubution. The very large cohort numbers have been included to enable Multi Academy Trusts to use the same systems as their schools for evaluating whole Trust data, again for school improvement purposes. Note that SEN attainment is not coloured. All pupil groups are compared to their national comparator group (disadvantaged to others nationally) with the exception of Attainment in Year 1-6 page where all groups are compared to all pupils national for simplification.</a:t>
          </a:r>
        </a:p>
        <a:p>
          <a:pPr algn="l"/>
          <a:endParaRPr lang="en-US" sz="1800" baseline="0">
            <a:latin typeface="Arial" panose="020B0604020202020204" pitchFamily="34" charset="0"/>
            <a:cs typeface="Arial" panose="020B0604020202020204" pitchFamily="34" charset="0"/>
          </a:endParaRPr>
        </a:p>
        <a:p>
          <a:pPr algn="just"/>
          <a:r>
            <a:rPr lang="en-US" sz="1800" baseline="0">
              <a:latin typeface="Arial" panose="020B0604020202020204" pitchFamily="34" charset="0"/>
              <a:cs typeface="Arial" panose="020B0604020202020204" pitchFamily="34" charset="0"/>
            </a:rPr>
            <a:t>For progress, the colours used on the IDSR 2016 have been used, so that schools have a constant method for considering year on year infromation. </a:t>
          </a:r>
        </a:p>
        <a:p>
          <a:pPr algn="l"/>
          <a:endParaRPr lang="en-US" sz="1800" baseline="0">
            <a:latin typeface="Arial" panose="020B0604020202020204" pitchFamily="34" charset="0"/>
            <a:cs typeface="Arial" panose="020B0604020202020204" pitchFamily="34" charset="0"/>
          </a:endParaRPr>
        </a:p>
        <a:p>
          <a:pPr algn="l"/>
          <a:endParaRPr lang="en-US" sz="1600">
            <a:latin typeface="Arial" panose="020B0604020202020204" pitchFamily="34" charset="0"/>
            <a:cs typeface="Arial" panose="020B0604020202020204" pitchFamily="34" charset="0"/>
          </a:endParaRPr>
        </a:p>
      </xdr:txBody>
    </xdr:sp>
    <xdr:clientData/>
  </xdr:twoCellAnchor>
  <xdr:twoCellAnchor editAs="oneCell">
    <xdr:from>
      <xdr:col>0</xdr:col>
      <xdr:colOff>8466</xdr:colOff>
      <xdr:row>0</xdr:row>
      <xdr:rowOff>118533</xdr:rowOff>
    </xdr:from>
    <xdr:to>
      <xdr:col>12</xdr:col>
      <xdr:colOff>821266</xdr:colOff>
      <xdr:row>3</xdr:row>
      <xdr:rowOff>309033</xdr:rowOff>
    </xdr:to>
    <xdr:pic>
      <xdr:nvPicPr>
        <xdr:cNvPr id="5" name="Picture 4">
          <a:extLst>
            <a:ext uri="{FF2B5EF4-FFF2-40B4-BE49-F238E27FC236}">
              <a16:creationId xmlns:a16="http://schemas.microsoft.com/office/drawing/2014/main" id="{2073694E-F649-2241-9731-568DDBEE82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 y="118533"/>
          <a:ext cx="11811000" cy="1155700"/>
        </a:xfrm>
        <a:prstGeom prst="rect">
          <a:avLst/>
        </a:prstGeom>
      </xdr:spPr>
    </xdr:pic>
    <xdr:clientData/>
  </xdr:twoCellAnchor>
  <xdr:twoCellAnchor>
    <xdr:from>
      <xdr:col>0</xdr:col>
      <xdr:colOff>0</xdr:colOff>
      <xdr:row>58</xdr:row>
      <xdr:rowOff>16933</xdr:rowOff>
    </xdr:from>
    <xdr:to>
      <xdr:col>12</xdr:col>
      <xdr:colOff>804332</xdr:colOff>
      <xdr:row>64</xdr:row>
      <xdr:rowOff>42333</xdr:rowOff>
    </xdr:to>
    <xdr:sp macro="" textlink="">
      <xdr:nvSpPr>
        <xdr:cNvPr id="6" name="Text Box 3">
          <a:extLst>
            <a:ext uri="{FF2B5EF4-FFF2-40B4-BE49-F238E27FC236}">
              <a16:creationId xmlns:a16="http://schemas.microsoft.com/office/drawing/2014/main" id="{FB915C0F-D023-7846-AF76-47FBAEB3716B}"/>
            </a:ext>
          </a:extLst>
        </xdr:cNvPr>
        <xdr:cNvSpPr txBox="1">
          <a:spLocks noChangeArrowheads="1"/>
        </xdr:cNvSpPr>
      </xdr:nvSpPr>
      <xdr:spPr bwMode="auto">
        <a:xfrm>
          <a:off x="0" y="16882533"/>
          <a:ext cx="11802532" cy="1955800"/>
        </a:xfrm>
        <a:prstGeom prst="rect">
          <a:avLst/>
        </a:prstGeom>
        <a:solidFill>
          <a:srgbClr val="BF2E32"/>
        </a:solidFill>
        <a:ln w="9525">
          <a:solidFill>
            <a:srgbClr val="BF2E32"/>
          </a:solidFill>
          <a:miter lim="800000"/>
          <a:headEnd/>
          <a:tailEnd/>
        </a:ln>
      </xdr:spPr>
      <xdr:txBody>
        <a:bodyPr rot="0" vert="horz" wrap="square" lIns="91440" tIns="45720" rIns="91440" bIns="45720" anchor="t" anchorCtr="0" upright="1">
          <a:noAutofit/>
        </a:bodyPr>
        <a:lstStyle/>
        <a:p>
          <a:pPr>
            <a:spcAft>
              <a:spcPts val="0"/>
            </a:spcAft>
          </a:pPr>
          <a:r>
            <a:rPr lang="en-US" sz="1400" b="1">
              <a:effectLst/>
              <a:latin typeface="Arial" panose="020B0604020202020204" pitchFamily="34" charset="0"/>
              <a:ea typeface="Times New Roman" panose="02020603050405020304" pitchFamily="18" charset="0"/>
              <a:cs typeface="Arial" panose="020B0604020202020204" pitchFamily="34" charset="0"/>
            </a:rPr>
            <a:t>Headship Support Limited</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a:effectLst/>
              <a:latin typeface="Arial" panose="020B0604020202020204" pitchFamily="34" charset="0"/>
              <a:ea typeface="Times New Roman" panose="02020603050405020304" pitchFamily="18" charset="0"/>
              <a:cs typeface="Arial" panose="020B0604020202020204" pitchFamily="34" charset="0"/>
            </a:rPr>
            <a:t>Company Registered in England and Wales</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a:effectLst/>
              <a:latin typeface="Arial" panose="020B0604020202020204" pitchFamily="34" charset="0"/>
              <a:ea typeface="Times New Roman" panose="02020603050405020304" pitchFamily="18" charset="0"/>
              <a:cs typeface="Arial" panose="020B0604020202020204" pitchFamily="34" charset="0"/>
            </a:rPr>
            <a:t>Company No. 7109371; VAT 984 8580 55</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b="1">
              <a:effectLst/>
              <a:latin typeface="Arial" panose="020B0604020202020204" pitchFamily="34" charset="0"/>
              <a:ea typeface="Times New Roman" panose="02020603050405020304" pitchFamily="18" charset="0"/>
              <a:cs typeface="Arial" panose="020B0604020202020204" pitchFamily="34" charset="0"/>
            </a:rPr>
            <a:t>Registered Office</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a:effectLst/>
              <a:latin typeface="Arial" panose="020B0604020202020204" pitchFamily="34" charset="0"/>
              <a:ea typeface="Times New Roman" panose="02020603050405020304" pitchFamily="18" charset="0"/>
              <a:cs typeface="Arial" panose="020B0604020202020204" pitchFamily="34" charset="0"/>
            </a:rPr>
            <a:t>The Mole Hill, 38 High Street, Barrow Upon Soar, Loughborough, Leicestershire, LE12 8PY</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a:effectLst/>
              <a:latin typeface="Arial" panose="020B0604020202020204" pitchFamily="34" charset="0"/>
              <a:ea typeface="Times New Roman" panose="02020603050405020304" pitchFamily="18" charset="0"/>
              <a:cs typeface="Arial" panose="020B0604020202020204" pitchFamily="34" charset="0"/>
            </a:rPr>
            <a:t> </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b="1">
              <a:effectLst/>
              <a:latin typeface="Arial" panose="020B0604020202020204" pitchFamily="34" charset="0"/>
              <a:ea typeface="Times New Roman" panose="02020603050405020304" pitchFamily="18" charset="0"/>
              <a:cs typeface="Arial" panose="020B0604020202020204" pitchFamily="34" charset="0"/>
            </a:rPr>
            <a:t>M: 07970 198845</a:t>
          </a:r>
          <a:endParaRPr lang="en-GB" sz="14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US" sz="1400" b="1">
              <a:effectLst/>
              <a:latin typeface="Arial" panose="020B0604020202020204" pitchFamily="34" charset="0"/>
              <a:ea typeface="Times New Roman" panose="02020603050405020304" pitchFamily="18" charset="0"/>
              <a:cs typeface="Arial" panose="020B0604020202020204" pitchFamily="34" charset="0"/>
            </a:rPr>
            <a:t>W</a:t>
          </a:r>
          <a:r>
            <a:rPr lang="en-US" sz="1400" b="1">
              <a:solidFill>
                <a:srgbClr val="000000"/>
              </a:solidFill>
              <a:effectLst/>
              <a:latin typeface="Arial" panose="020B0604020202020204" pitchFamily="34" charset="0"/>
              <a:ea typeface="Times New Roman" panose="02020603050405020304" pitchFamily="18" charset="0"/>
              <a:cs typeface="Arial" panose="020B0604020202020204" pitchFamily="34" charset="0"/>
            </a:rPr>
            <a:t>: </a:t>
          </a:r>
          <a:r>
            <a:rPr lang="en-US" sz="1400" b="1" u="sng">
              <a:solidFill>
                <a:srgbClr val="000000"/>
              </a:solidFill>
              <a:effectLst/>
              <a:latin typeface="Arial" panose="020B0604020202020204" pitchFamily="34" charset="0"/>
              <a:ea typeface="Times New Roman" panose="02020603050405020304" pitchFamily="18" charset="0"/>
              <a:cs typeface="Arial" panose="020B0604020202020204" pitchFamily="34" charset="0"/>
            </a:rPr>
            <a:t>www.headshipsupport.co.uk</a:t>
          </a:r>
          <a:r>
            <a:rPr lang="en-US" sz="1400" b="1">
              <a:effectLst/>
              <a:latin typeface="Arial" panose="020B0604020202020204" pitchFamily="34" charset="0"/>
              <a:ea typeface="Times New Roman" panose="02020603050405020304" pitchFamily="18" charset="0"/>
              <a:cs typeface="Arial" panose="020B0604020202020204" pitchFamily="34" charset="0"/>
            </a:rPr>
            <a:t>			       				E: angelakirk@headshipsupport.co.uk</a:t>
          </a:r>
          <a:endParaRPr lang="en-GB" sz="14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39077</xdr:colOff>
      <xdr:row>48</xdr:row>
      <xdr:rowOff>19539</xdr:rowOff>
    </xdr:from>
    <xdr:to>
      <xdr:col>12</xdr:col>
      <xdr:colOff>810846</xdr:colOff>
      <xdr:row>54</xdr:row>
      <xdr:rowOff>234461</xdr:rowOff>
    </xdr:to>
    <xdr:sp macro="" textlink="">
      <xdr:nvSpPr>
        <xdr:cNvPr id="2" name="TextBox 1">
          <a:extLst>
            <a:ext uri="{FF2B5EF4-FFF2-40B4-BE49-F238E27FC236}">
              <a16:creationId xmlns:a16="http://schemas.microsoft.com/office/drawing/2014/main" id="{73323BD8-EE32-4E4F-83AF-E84846808E48}"/>
            </a:ext>
          </a:extLst>
        </xdr:cNvPr>
        <xdr:cNvSpPr txBox="1"/>
      </xdr:nvSpPr>
      <xdr:spPr>
        <a:xfrm>
          <a:off x="39077" y="14916639"/>
          <a:ext cx="12062069" cy="2119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latin typeface="Arial" panose="020B0604020202020204" pitchFamily="34" charset="0"/>
            <a:cs typeface="Arial" panose="020B0604020202020204" pitchFamily="34" charset="0"/>
          </a:endParaRPr>
        </a:p>
      </xdr:txBody>
    </xdr:sp>
    <xdr:clientData/>
  </xdr:twoCellAnchor>
  <xdr:twoCellAnchor>
    <xdr:from>
      <xdr:col>0</xdr:col>
      <xdr:colOff>19538</xdr:colOff>
      <xdr:row>18</xdr:row>
      <xdr:rowOff>19539</xdr:rowOff>
    </xdr:from>
    <xdr:to>
      <xdr:col>12</xdr:col>
      <xdr:colOff>791308</xdr:colOff>
      <xdr:row>23</xdr:row>
      <xdr:rowOff>302847</xdr:rowOff>
    </xdr:to>
    <xdr:sp macro="" textlink="">
      <xdr:nvSpPr>
        <xdr:cNvPr id="415" name="TextBox 2">
          <a:extLst>
            <a:ext uri="{FF2B5EF4-FFF2-40B4-BE49-F238E27FC236}">
              <a16:creationId xmlns:a16="http://schemas.microsoft.com/office/drawing/2014/main" id="{E71B2963-EEAF-7D43-997E-05D0A0D0F44A}"/>
            </a:ext>
          </a:extLst>
        </xdr:cNvPr>
        <xdr:cNvSpPr txBox="1"/>
      </xdr:nvSpPr>
      <xdr:spPr>
        <a:xfrm>
          <a:off x="19538" y="5709139"/>
          <a:ext cx="12062070" cy="1870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20320</xdr:colOff>
      <xdr:row>27</xdr:row>
      <xdr:rowOff>10160</xdr:rowOff>
    </xdr:from>
    <xdr:to>
      <xdr:col>10</xdr:col>
      <xdr:colOff>20320</xdr:colOff>
      <xdr:row>34</xdr:row>
      <xdr:rowOff>10160</xdr:rowOff>
    </xdr:to>
    <xdr:sp macro="" textlink="">
      <xdr:nvSpPr>
        <xdr:cNvPr id="59" name="TextBox 2">
          <a:extLst>
            <a:ext uri="{FF2B5EF4-FFF2-40B4-BE49-F238E27FC236}">
              <a16:creationId xmlns:a16="http://schemas.microsoft.com/office/drawing/2014/main" id="{C767944D-8BBA-8D46-800E-5914C3388D71}"/>
            </a:ext>
          </a:extLst>
        </xdr:cNvPr>
        <xdr:cNvSpPr txBox="1"/>
      </xdr:nvSpPr>
      <xdr:spPr>
        <a:xfrm>
          <a:off x="20320" y="7772400"/>
          <a:ext cx="11338560" cy="2204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50800</xdr:colOff>
      <xdr:row>25</xdr:row>
      <xdr:rowOff>614681</xdr:rowOff>
    </xdr:from>
    <xdr:to>
      <xdr:col>6</xdr:col>
      <xdr:colOff>1564640</xdr:colOff>
      <xdr:row>33</xdr:row>
      <xdr:rowOff>233680</xdr:rowOff>
    </xdr:to>
    <xdr:sp macro="" textlink="">
      <xdr:nvSpPr>
        <xdr:cNvPr id="102" name="TextBox 4">
          <a:extLst>
            <a:ext uri="{FF2B5EF4-FFF2-40B4-BE49-F238E27FC236}">
              <a16:creationId xmlns:a16="http://schemas.microsoft.com/office/drawing/2014/main" id="{32E7A9C2-D2BD-3745-9B4F-C4A3DD526470}"/>
            </a:ext>
          </a:extLst>
        </xdr:cNvPr>
        <xdr:cNvSpPr txBox="1"/>
      </xdr:nvSpPr>
      <xdr:spPr>
        <a:xfrm>
          <a:off x="50800" y="8437881"/>
          <a:ext cx="8270240" cy="2443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50800</xdr:colOff>
      <xdr:row>1</xdr:row>
      <xdr:rowOff>12700</xdr:rowOff>
    </xdr:from>
    <xdr:to>
      <xdr:col>11</xdr:col>
      <xdr:colOff>812800</xdr:colOff>
      <xdr:row>46</xdr:row>
      <xdr:rowOff>101600</xdr:rowOff>
    </xdr:to>
    <xdr:sp macro="" textlink="">
      <xdr:nvSpPr>
        <xdr:cNvPr id="2" name="TextBox 1">
          <a:extLst>
            <a:ext uri="{FF2B5EF4-FFF2-40B4-BE49-F238E27FC236}">
              <a16:creationId xmlns:a16="http://schemas.microsoft.com/office/drawing/2014/main" id="{C5E3D321-9E7F-C642-8B72-93FAFE75F41D}"/>
            </a:ext>
          </a:extLst>
        </xdr:cNvPr>
        <xdr:cNvSpPr txBox="1"/>
      </xdr:nvSpPr>
      <xdr:spPr>
        <a:xfrm>
          <a:off x="50800" y="330200"/>
          <a:ext cx="9842500" cy="143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287868</xdr:rowOff>
    </xdr:from>
    <xdr:to>
      <xdr:col>10</xdr:col>
      <xdr:colOff>0</xdr:colOff>
      <xdr:row>20</xdr:row>
      <xdr:rowOff>211667</xdr:rowOff>
    </xdr:to>
    <xdr:sp macro="" textlink="">
      <xdr:nvSpPr>
        <xdr:cNvPr id="2" name="TextBox 1">
          <a:extLst>
            <a:ext uri="{FF2B5EF4-FFF2-40B4-BE49-F238E27FC236}">
              <a16:creationId xmlns:a16="http://schemas.microsoft.com/office/drawing/2014/main" id="{F90A8D9E-CE39-EF4B-A634-B17F8E0822EB}"/>
            </a:ext>
          </a:extLst>
        </xdr:cNvPr>
        <xdr:cNvSpPr txBox="1"/>
      </xdr:nvSpPr>
      <xdr:spPr>
        <a:xfrm>
          <a:off x="0" y="5537201"/>
          <a:ext cx="9982200" cy="153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a:p>
          <a:endParaRPr lang="en-US" sz="1600" b="0">
            <a:latin typeface="Arial" panose="020B0604020202020204" pitchFamily="34" charset="0"/>
            <a:cs typeface="Arial" panose="020B0604020202020204" pitchFamily="34" charset="0"/>
          </a:endParaRPr>
        </a:p>
      </xdr:txBody>
    </xdr:sp>
    <xdr:clientData/>
  </xdr:twoCellAnchor>
  <xdr:twoCellAnchor>
    <xdr:from>
      <xdr:col>0</xdr:col>
      <xdr:colOff>0</xdr:colOff>
      <xdr:row>32</xdr:row>
      <xdr:rowOff>304800</xdr:rowOff>
    </xdr:from>
    <xdr:to>
      <xdr:col>10</xdr:col>
      <xdr:colOff>0</xdr:colOff>
      <xdr:row>37</xdr:row>
      <xdr:rowOff>279400</xdr:rowOff>
    </xdr:to>
    <xdr:sp macro="" textlink="">
      <xdr:nvSpPr>
        <xdr:cNvPr id="3" name="TextBox 2">
          <a:extLst>
            <a:ext uri="{FF2B5EF4-FFF2-40B4-BE49-F238E27FC236}">
              <a16:creationId xmlns:a16="http://schemas.microsoft.com/office/drawing/2014/main" id="{9CBBE50C-C0A4-6F4C-93CF-437D1DA842DB}"/>
            </a:ext>
          </a:extLst>
        </xdr:cNvPr>
        <xdr:cNvSpPr txBox="1"/>
      </xdr:nvSpPr>
      <xdr:spPr>
        <a:xfrm>
          <a:off x="0" y="13741400"/>
          <a:ext cx="998220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xdr:txBody>
    </xdr:sp>
    <xdr:clientData/>
  </xdr:twoCellAnchor>
  <xdr:twoCellAnchor>
    <xdr:from>
      <xdr:col>0</xdr:col>
      <xdr:colOff>0</xdr:colOff>
      <xdr:row>50</xdr:row>
      <xdr:rowOff>0</xdr:rowOff>
    </xdr:from>
    <xdr:to>
      <xdr:col>10</xdr:col>
      <xdr:colOff>0</xdr:colOff>
      <xdr:row>55</xdr:row>
      <xdr:rowOff>16933</xdr:rowOff>
    </xdr:to>
    <xdr:sp macro="" textlink="">
      <xdr:nvSpPr>
        <xdr:cNvPr id="4" name="TextBox 3">
          <a:extLst>
            <a:ext uri="{FF2B5EF4-FFF2-40B4-BE49-F238E27FC236}">
              <a16:creationId xmlns:a16="http://schemas.microsoft.com/office/drawing/2014/main" id="{D8AE9432-1983-C74B-B9B7-D90A46BA5FAB}"/>
            </a:ext>
          </a:extLst>
        </xdr:cNvPr>
        <xdr:cNvSpPr txBox="1"/>
      </xdr:nvSpPr>
      <xdr:spPr>
        <a:xfrm>
          <a:off x="0" y="22758400"/>
          <a:ext cx="9448800" cy="162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14</xdr:row>
      <xdr:rowOff>12700</xdr:rowOff>
    </xdr:from>
    <xdr:to>
      <xdr:col>10</xdr:col>
      <xdr:colOff>0</xdr:colOff>
      <xdr:row>18</xdr:row>
      <xdr:rowOff>304801</xdr:rowOff>
    </xdr:to>
    <xdr:sp macro="" textlink="">
      <xdr:nvSpPr>
        <xdr:cNvPr id="2" name="TextBox 1">
          <a:extLst>
            <a:ext uri="{FF2B5EF4-FFF2-40B4-BE49-F238E27FC236}">
              <a16:creationId xmlns:a16="http://schemas.microsoft.com/office/drawing/2014/main" id="{0DF29017-16EF-BB43-AD17-7C8A82D02EB7}"/>
            </a:ext>
          </a:extLst>
        </xdr:cNvPr>
        <xdr:cNvSpPr txBox="1"/>
      </xdr:nvSpPr>
      <xdr:spPr>
        <a:xfrm>
          <a:off x="0" y="5651500"/>
          <a:ext cx="9982200" cy="1562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xdr:txBody>
    </xdr:sp>
    <xdr:clientData/>
  </xdr:twoCellAnchor>
  <xdr:twoCellAnchor>
    <xdr:from>
      <xdr:col>0</xdr:col>
      <xdr:colOff>0</xdr:colOff>
      <xdr:row>31</xdr:row>
      <xdr:rowOff>0</xdr:rowOff>
    </xdr:from>
    <xdr:to>
      <xdr:col>10</xdr:col>
      <xdr:colOff>0</xdr:colOff>
      <xdr:row>35</xdr:row>
      <xdr:rowOff>42333</xdr:rowOff>
    </xdr:to>
    <xdr:sp macro="" textlink="">
      <xdr:nvSpPr>
        <xdr:cNvPr id="3" name="TextBox 2">
          <a:extLst>
            <a:ext uri="{FF2B5EF4-FFF2-40B4-BE49-F238E27FC236}">
              <a16:creationId xmlns:a16="http://schemas.microsoft.com/office/drawing/2014/main" id="{954CECA1-8318-0B4B-92A0-AC06233991D7}"/>
            </a:ext>
          </a:extLst>
        </xdr:cNvPr>
        <xdr:cNvSpPr txBox="1"/>
      </xdr:nvSpPr>
      <xdr:spPr>
        <a:xfrm>
          <a:off x="0" y="12107333"/>
          <a:ext cx="9982200" cy="1329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a:p>
          <a:endParaRPr lang="en-US" sz="1600" b="0">
            <a:latin typeface="Arial" panose="020B0604020202020204" pitchFamily="34" charset="0"/>
            <a:cs typeface="Arial" panose="020B0604020202020204" pitchFamily="34" charset="0"/>
          </a:endParaRPr>
        </a:p>
      </xdr:txBody>
    </xdr:sp>
    <xdr:clientData/>
  </xdr:twoCellAnchor>
  <xdr:twoCellAnchor>
    <xdr:from>
      <xdr:col>0</xdr:col>
      <xdr:colOff>0</xdr:colOff>
      <xdr:row>48</xdr:row>
      <xdr:rowOff>0</xdr:rowOff>
    </xdr:from>
    <xdr:to>
      <xdr:col>10</xdr:col>
      <xdr:colOff>0</xdr:colOff>
      <xdr:row>53</xdr:row>
      <xdr:rowOff>16933</xdr:rowOff>
    </xdr:to>
    <xdr:sp macro="" textlink="">
      <xdr:nvSpPr>
        <xdr:cNvPr id="4" name="TextBox 3">
          <a:extLst>
            <a:ext uri="{FF2B5EF4-FFF2-40B4-BE49-F238E27FC236}">
              <a16:creationId xmlns:a16="http://schemas.microsoft.com/office/drawing/2014/main" id="{A646E0C5-B368-1D48-8E9E-E7724A737B06}"/>
            </a:ext>
          </a:extLst>
        </xdr:cNvPr>
        <xdr:cNvSpPr txBox="1"/>
      </xdr:nvSpPr>
      <xdr:spPr>
        <a:xfrm>
          <a:off x="0" y="18478500"/>
          <a:ext cx="9982200" cy="1604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14</xdr:row>
      <xdr:rowOff>0</xdr:rowOff>
    </xdr:from>
    <xdr:to>
      <xdr:col>13</xdr:col>
      <xdr:colOff>812800</xdr:colOff>
      <xdr:row>18</xdr:row>
      <xdr:rowOff>42333</xdr:rowOff>
    </xdr:to>
    <xdr:sp macro="" textlink="">
      <xdr:nvSpPr>
        <xdr:cNvPr id="2" name="TextBox 1">
          <a:extLst>
            <a:ext uri="{FF2B5EF4-FFF2-40B4-BE49-F238E27FC236}">
              <a16:creationId xmlns:a16="http://schemas.microsoft.com/office/drawing/2014/main" id="{D081A1FA-96CF-C845-9CF9-B5BD588EB6BB}"/>
            </a:ext>
          </a:extLst>
        </xdr:cNvPr>
        <xdr:cNvSpPr txBox="1"/>
      </xdr:nvSpPr>
      <xdr:spPr>
        <a:xfrm>
          <a:off x="0" y="5816600"/>
          <a:ext cx="10452100" cy="1312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a:p>
          <a:endParaRPr lang="en-US" sz="1600" b="0">
            <a:latin typeface="Arial" panose="020B0604020202020204" pitchFamily="34" charset="0"/>
            <a:cs typeface="Arial" panose="020B0604020202020204" pitchFamily="34" charset="0"/>
          </a:endParaRPr>
        </a:p>
      </xdr:txBody>
    </xdr:sp>
    <xdr:clientData/>
  </xdr:twoCellAnchor>
  <xdr:twoCellAnchor>
    <xdr:from>
      <xdr:col>0</xdr:col>
      <xdr:colOff>0</xdr:colOff>
      <xdr:row>31</xdr:row>
      <xdr:rowOff>0</xdr:rowOff>
    </xdr:from>
    <xdr:to>
      <xdr:col>13</xdr:col>
      <xdr:colOff>774700</xdr:colOff>
      <xdr:row>36</xdr:row>
      <xdr:rowOff>16933</xdr:rowOff>
    </xdr:to>
    <xdr:sp macro="" textlink="">
      <xdr:nvSpPr>
        <xdr:cNvPr id="3" name="TextBox 2">
          <a:extLst>
            <a:ext uri="{FF2B5EF4-FFF2-40B4-BE49-F238E27FC236}">
              <a16:creationId xmlns:a16="http://schemas.microsoft.com/office/drawing/2014/main" id="{21E8E572-FA72-2F44-A35B-2D77F7D50ABF}"/>
            </a:ext>
          </a:extLst>
        </xdr:cNvPr>
        <xdr:cNvSpPr txBox="1"/>
      </xdr:nvSpPr>
      <xdr:spPr>
        <a:xfrm>
          <a:off x="0" y="12598400"/>
          <a:ext cx="10414000" cy="1604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38</xdr:row>
      <xdr:rowOff>88900</xdr:rowOff>
    </xdr:from>
    <xdr:to>
      <xdr:col>24</xdr:col>
      <xdr:colOff>800099</xdr:colOff>
      <xdr:row>42</xdr:row>
      <xdr:rowOff>0</xdr:rowOff>
    </xdr:to>
    <xdr:sp macro="" textlink="">
      <xdr:nvSpPr>
        <xdr:cNvPr id="2" name="TextBox 1">
          <a:extLst>
            <a:ext uri="{FF2B5EF4-FFF2-40B4-BE49-F238E27FC236}">
              <a16:creationId xmlns:a16="http://schemas.microsoft.com/office/drawing/2014/main" id="{9D27C807-2A6C-F749-A4D4-DEA5726F6E86}"/>
            </a:ext>
          </a:extLst>
        </xdr:cNvPr>
        <xdr:cNvSpPr txBox="1"/>
      </xdr:nvSpPr>
      <xdr:spPr>
        <a:xfrm>
          <a:off x="0" y="14008100"/>
          <a:ext cx="16890999"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Arial" panose="020B0604020202020204" pitchFamily="34" charset="0"/>
              <a:cs typeface="Arial" panose="020B0604020202020204" pitchFamily="34" charset="0"/>
            </a:rPr>
            <a:t>Evaluation: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317500</xdr:colOff>
      <xdr:row>10</xdr:row>
      <xdr:rowOff>139700</xdr:rowOff>
    </xdr:from>
    <xdr:ext cx="184731" cy="328167"/>
    <xdr:sp macro="" textlink="">
      <xdr:nvSpPr>
        <xdr:cNvPr id="3" name="TextBox 2">
          <a:extLst>
            <a:ext uri="{FF2B5EF4-FFF2-40B4-BE49-F238E27FC236}">
              <a16:creationId xmlns:a16="http://schemas.microsoft.com/office/drawing/2014/main" id="{DEB22C37-4A51-5845-8908-A1F721E0C6E9}"/>
            </a:ext>
          </a:extLst>
        </xdr:cNvPr>
        <xdr:cNvSpPr txBox="1"/>
      </xdr:nvSpPr>
      <xdr:spPr>
        <a:xfrm>
          <a:off x="16002000" y="8509000"/>
          <a:ext cx="184731" cy="328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endParaRPr lang="en-US" sz="1600">
            <a:latin typeface="Arial" panose="020B0604020202020204" pitchFamily="34" charset="0"/>
            <a:cs typeface="Arial" panose="020B0604020202020204" pitchFamily="34" charset="0"/>
          </a:endParaRPr>
        </a:p>
      </xdr:txBody>
    </xdr:sp>
    <xdr:clientData/>
  </xdr:oneCellAnchor>
  <xdr:twoCellAnchor>
    <xdr:from>
      <xdr:col>0</xdr:col>
      <xdr:colOff>12700</xdr:colOff>
      <xdr:row>1</xdr:row>
      <xdr:rowOff>88900</xdr:rowOff>
    </xdr:from>
    <xdr:to>
      <xdr:col>13</xdr:col>
      <xdr:colOff>12700</xdr:colOff>
      <xdr:row>83</xdr:row>
      <xdr:rowOff>215900</xdr:rowOff>
    </xdr:to>
    <xdr:sp macro="" textlink="">
      <xdr:nvSpPr>
        <xdr:cNvPr id="4" name="TextBox 3">
          <a:extLst>
            <a:ext uri="{FF2B5EF4-FFF2-40B4-BE49-F238E27FC236}">
              <a16:creationId xmlns:a16="http://schemas.microsoft.com/office/drawing/2014/main" id="{D0A0F689-9118-1945-893E-498EC0047C2C}"/>
            </a:ext>
          </a:extLst>
        </xdr:cNvPr>
        <xdr:cNvSpPr txBox="1"/>
      </xdr:nvSpPr>
      <xdr:spPr>
        <a:xfrm>
          <a:off x="12700" y="406400"/>
          <a:ext cx="10731500" cy="26162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dk1"/>
              </a:solidFill>
              <a:effectLst/>
              <a:latin typeface="Arial" panose="020B0604020202020204" pitchFamily="34" charset="0"/>
              <a:ea typeface="+mn-ea"/>
              <a:cs typeface="Arial" panose="020B0604020202020204" pitchFamily="34" charset="0"/>
            </a:rPr>
            <a:t>Recommendations for HS10</a:t>
          </a:r>
        </a:p>
        <a:p>
          <a:pPr algn="l"/>
          <a:endParaRPr lang="en-US" sz="2800" b="1">
            <a:latin typeface="Arial" panose="020B0604020202020204" pitchFamily="34" charset="0"/>
            <a:cs typeface="Arial" panose="020B0604020202020204" pitchFamily="34" charset="0"/>
          </a:endParaRPr>
        </a:p>
        <a:p>
          <a:pPr algn="l"/>
          <a:r>
            <a:rPr lang="en-US" sz="2800" b="0">
              <a:solidFill>
                <a:srgbClr val="FF0000"/>
              </a:solidFill>
              <a:latin typeface="Arial" panose="020B0604020202020204" pitchFamily="34" charset="0"/>
              <a:cs typeface="Arial" panose="020B0604020202020204" pitchFamily="34" charset="0"/>
            </a:rPr>
            <a:t>DRAFT</a:t>
          </a:r>
          <a:r>
            <a:rPr lang="en-US" sz="2800" b="0" baseline="0">
              <a:solidFill>
                <a:srgbClr val="FF0000"/>
              </a:solidFill>
              <a:latin typeface="Arial" panose="020B0604020202020204" pitchFamily="34" charset="0"/>
              <a:cs typeface="Arial" panose="020B0604020202020204" pitchFamily="34" charset="0"/>
            </a:rPr>
            <a:t> national results have been collected from early national 2023 statistical releases and from various data collection companies (where national statistics have not been published) so obviously these vary and many include basic errors! Please note that the data from these companies varies slightly depending on the number of schools, and also which schools they have using their data services. </a:t>
          </a:r>
          <a:r>
            <a:rPr lang="en-US" sz="2800" b="0" baseline="0">
              <a:solidFill>
                <a:schemeClr val="tx1"/>
              </a:solidFill>
              <a:latin typeface="Arial" panose="020B0604020202020204" pitchFamily="34" charset="0"/>
              <a:cs typeface="Arial" panose="020B0604020202020204" pitchFamily="34" charset="0"/>
            </a:rPr>
            <a:t>More official national figures will be added to the HS10 publications that will be given out on the Using and Analysing Data Course 2023 (dates will be published on the website when more is know about the IDSR 2023 and ASP publication timings). Please note that for most groups, there are limited national statistics yet.</a:t>
          </a:r>
        </a:p>
        <a:p>
          <a:pPr algn="l"/>
          <a:endParaRPr lang="en-US" sz="2800" b="0" baseline="0">
            <a:solidFill>
              <a:srgbClr val="FF0000"/>
            </a:solidFill>
            <a:latin typeface="Arial" panose="020B0604020202020204" pitchFamily="34" charset="0"/>
            <a:cs typeface="Arial" panose="020B0604020202020204" pitchFamily="34" charset="0"/>
          </a:endParaRPr>
        </a:p>
        <a:p>
          <a:pPr algn="l"/>
          <a:r>
            <a:rPr lang="en-US" sz="2800" b="0" baseline="0">
              <a:solidFill>
                <a:srgbClr val="FF0000"/>
              </a:solidFill>
              <a:latin typeface="Arial" panose="020B0604020202020204" pitchFamily="34" charset="0"/>
              <a:cs typeface="Arial" panose="020B0604020202020204" pitchFamily="34" charset="0"/>
            </a:rPr>
            <a:t>Where </a:t>
          </a:r>
          <a:r>
            <a:rPr lang="en-US" sz="2800" b="0" u="sng" baseline="0">
              <a:solidFill>
                <a:srgbClr val="FF0000"/>
              </a:solidFill>
              <a:latin typeface="Arial" panose="020B0604020202020204" pitchFamily="34" charset="0"/>
              <a:cs typeface="Arial" panose="020B0604020202020204" pitchFamily="34" charset="0"/>
            </a:rPr>
            <a:t>some</a:t>
          </a:r>
          <a:r>
            <a:rPr lang="en-US" sz="2800" b="0" baseline="0">
              <a:solidFill>
                <a:srgbClr val="FF0000"/>
              </a:solidFill>
              <a:latin typeface="Arial" panose="020B0604020202020204" pitchFamily="34" charset="0"/>
              <a:cs typeface="Arial" panose="020B0604020202020204" pitchFamily="34" charset="0"/>
            </a:rPr>
            <a:t> of the figures are not yet available for 2023, I have used the 2022 national data and coloured the actual national figure RED.</a:t>
          </a:r>
        </a:p>
        <a:p>
          <a:pPr algn="l"/>
          <a:endParaRPr lang="en-US" sz="2800" b="1">
            <a:latin typeface="Arial" panose="020B0604020202020204" pitchFamily="34" charset="0"/>
            <a:cs typeface="Arial" panose="020B0604020202020204" pitchFamily="34" charset="0"/>
          </a:endParaRPr>
        </a:p>
        <a:p>
          <a:pPr algn="l"/>
          <a:r>
            <a:rPr lang="en-US" sz="2800" b="1">
              <a:latin typeface="Arial" panose="020B0604020202020204" pitchFamily="34" charset="0"/>
              <a:cs typeface="Arial" panose="020B0604020202020204" pitchFamily="34" charset="0"/>
            </a:rPr>
            <a:t>Remember, start by updating</a:t>
          </a:r>
          <a:r>
            <a:rPr lang="en-US" sz="2800" b="1" baseline="0">
              <a:latin typeface="Arial" panose="020B0604020202020204" pitchFamily="34" charset="0"/>
              <a:cs typeface="Arial" panose="020B0604020202020204" pitchFamily="34" charset="0"/>
            </a:rPr>
            <a:t> from the </a:t>
          </a:r>
          <a:r>
            <a:rPr lang="en-US" sz="2800" b="1" u="sng" baseline="0">
              <a:latin typeface="Arial" panose="020B0604020202020204" pitchFamily="34" charset="0"/>
              <a:cs typeface="Arial" panose="020B0604020202020204" pitchFamily="34" charset="0"/>
            </a:rPr>
            <a:t>EYFS Attainment on page 3 onwards</a:t>
          </a:r>
          <a:r>
            <a:rPr lang="en-US" sz="2800" b="1" baseline="0">
              <a:latin typeface="Arial" panose="020B0604020202020204" pitchFamily="34" charset="0"/>
              <a:cs typeface="Arial" panose="020B0604020202020204" pitchFamily="34" charset="0"/>
            </a:rPr>
            <a:t>, as</a:t>
          </a:r>
          <a:r>
            <a:rPr lang="en-US" sz="2800" b="1">
              <a:latin typeface="Arial" panose="020B0604020202020204" pitchFamily="34" charset="0"/>
              <a:cs typeface="Arial" panose="020B0604020202020204" pitchFamily="34" charset="0"/>
            </a:rPr>
            <a:t> much</a:t>
          </a:r>
          <a:r>
            <a:rPr lang="en-US" sz="2800" b="1" baseline="0">
              <a:latin typeface="Arial" panose="020B0604020202020204" pitchFamily="34" charset="0"/>
              <a:cs typeface="Arial" panose="020B0604020202020204" pitchFamily="34" charset="0"/>
            </a:rPr>
            <a:t> of the 3 or 5-year overview and ISDR pages update and colour automatically. </a:t>
          </a:r>
          <a:r>
            <a:rPr lang="en-US" sz="2800" b="0" baseline="0">
              <a:latin typeface="Arial" panose="020B0604020202020204" pitchFamily="34" charset="0"/>
              <a:cs typeface="Arial" panose="020B0604020202020204" pitchFamily="34" charset="0"/>
            </a:rPr>
            <a:t>This shows your attainment and progress over time by Key Stage (page 1) and by subject (page 2). </a:t>
          </a:r>
          <a:r>
            <a:rPr lang="en-US" sz="2800" baseline="0">
              <a:latin typeface="Arial" panose="020B0604020202020204" pitchFamily="34" charset="0"/>
              <a:cs typeface="Arial" panose="020B0604020202020204" pitchFamily="34" charset="0"/>
            </a:rPr>
            <a:t>Those cells that are not updated automatically populated and coloured need to be completed manually and coloured where appropriate. All VA colours need to be added manually, as these are too complex to colour using conditional formatting with more 'look up ' tables.</a:t>
          </a:r>
          <a:endParaRPr lang="en-US" sz="2800">
            <a:latin typeface="Arial" panose="020B0604020202020204" pitchFamily="34" charset="0"/>
            <a:cs typeface="Arial" panose="020B0604020202020204" pitchFamily="34" charset="0"/>
          </a:endParaRPr>
        </a:p>
        <a:p>
          <a:pPr algn="l"/>
          <a:endParaRPr lang="en-US" sz="2800">
            <a:latin typeface="Arial" panose="020B0604020202020204" pitchFamily="34" charset="0"/>
            <a:cs typeface="Arial" panose="020B0604020202020204" pitchFamily="34" charset="0"/>
          </a:endParaRPr>
        </a:p>
        <a:p>
          <a:pPr algn="l"/>
          <a:r>
            <a:rPr lang="en-US" sz="2800" baseline="0">
              <a:latin typeface="Arial" panose="020B0604020202020204" pitchFamily="34" charset="0"/>
              <a:cs typeface="Arial" panose="020B0604020202020204" pitchFamily="34" charset="0"/>
            </a:rPr>
            <a:t>Much of the IDSR page also updates and colours automatically. This looks at single subject progress over time, and enables schools to show their VA (and the associated colours) alongside the IDSR quintiles for attainment and progress (although these have been removed in the IDSR 2022, but are expected to return in 2023). Schools can also copy and paste their 'Areas of Interest' that have been generated on their IDSR, so that they can then undertake an evaluation with a range of data illustrated above. This page refers to the 2018, 2019 and 2022 IDSRs as there was not one for 2020 or 2021. </a:t>
          </a:r>
        </a:p>
        <a:p>
          <a:pPr algn="l"/>
          <a:endParaRPr lang="en-US" sz="2800" baseline="0">
            <a:latin typeface="Arial" panose="020B0604020202020204" pitchFamily="34" charset="0"/>
            <a:cs typeface="Arial" panose="020B0604020202020204" pitchFamily="34" charset="0"/>
          </a:endParaRPr>
        </a:p>
        <a:p>
          <a:pPr algn="l"/>
          <a:r>
            <a:rPr lang="en-US" sz="2800" b="1" u="sng" baseline="0">
              <a:latin typeface="Arial" panose="020B0604020202020204" pitchFamily="34" charset="0"/>
              <a:cs typeface="Arial" panose="020B0604020202020204" pitchFamily="34" charset="0"/>
            </a:rPr>
            <a:t>To copy your historical results from your old HS10</a:t>
          </a:r>
          <a:r>
            <a:rPr lang="en-US" sz="2800" baseline="0">
              <a:latin typeface="Arial" panose="020B0604020202020204" pitchFamily="34" charset="0"/>
              <a:cs typeface="Arial" panose="020B0604020202020204" pitchFamily="34" charset="0"/>
            </a:rPr>
            <a:t>, simply highlight the cell or the row, then </a:t>
          </a:r>
          <a:r>
            <a:rPr lang="en-US" sz="2800" b="1" baseline="0">
              <a:latin typeface="Arial" panose="020B0604020202020204" pitchFamily="34" charset="0"/>
              <a:cs typeface="Arial" panose="020B0604020202020204" pitchFamily="34" charset="0"/>
            </a:rPr>
            <a:t>copy and paste </a:t>
          </a:r>
          <a:r>
            <a:rPr lang="en-US" sz="2800" b="1" u="sng" baseline="0">
              <a:latin typeface="Arial" panose="020B0604020202020204" pitchFamily="34" charset="0"/>
              <a:cs typeface="Arial" panose="020B0604020202020204" pitchFamily="34" charset="0"/>
            </a:rPr>
            <a:t>VALUES</a:t>
          </a:r>
          <a:r>
            <a:rPr lang="en-US" sz="2800" b="0" u="none" baseline="0">
              <a:latin typeface="Arial" panose="020B0604020202020204" pitchFamily="34" charset="0"/>
              <a:cs typeface="Arial" panose="020B0604020202020204" pitchFamily="34" charset="0"/>
            </a:rPr>
            <a:t>. </a:t>
          </a:r>
          <a:r>
            <a:rPr lang="en-US" sz="2800" b="0" i="0" u="none" baseline="0">
              <a:latin typeface="Arial" panose="020B0604020202020204" pitchFamily="34" charset="0"/>
              <a:cs typeface="Arial" panose="020B0604020202020204" pitchFamily="34" charset="0"/>
            </a:rPr>
            <a:t>You cannot copy and paste whole tables where they have the national 'grey' cells. </a:t>
          </a:r>
          <a:r>
            <a:rPr lang="en-US" sz="2800" b="1" i="0" u="none" baseline="0">
              <a:solidFill>
                <a:srgbClr val="FF0000"/>
              </a:solidFill>
              <a:latin typeface="Arial" panose="020B0604020202020204" pitchFamily="34" charset="0"/>
              <a:cs typeface="Arial" panose="020B0604020202020204" pitchFamily="34" charset="0"/>
            </a:rPr>
            <a:t>If you find any errors, no matter how small, please email me, so that I can make the corrections for future versions! </a:t>
          </a:r>
        </a:p>
        <a:p>
          <a:pPr algn="l"/>
          <a:endParaRPr lang="en-US" sz="2800" b="0" i="0" u="none" baseline="0">
            <a:latin typeface="Arial" panose="020B0604020202020204" pitchFamily="34" charset="0"/>
            <a:cs typeface="Arial" panose="020B0604020202020204" pitchFamily="34" charset="0"/>
          </a:endParaRPr>
        </a:p>
        <a:p>
          <a:pPr lvl="0"/>
          <a:r>
            <a:rPr lang="en-GB" sz="2800" baseline="0">
              <a:solidFill>
                <a:schemeClr val="dk1"/>
              </a:solidFill>
              <a:effectLst/>
              <a:latin typeface="Arial" panose="020B0604020202020204" pitchFamily="34" charset="0"/>
              <a:ea typeface="+mn-ea"/>
              <a:cs typeface="Arial" panose="020B0604020202020204" pitchFamily="34" charset="0"/>
            </a:rPr>
            <a:t>If you have moved schools since (or inherited an HS10 from a headteacher who did attend) then I am happy for you to use my materials at your new school. Please note that for the first time, this HS10.0 September 2023 version will be freely available for primary schools to use as a download from my website, as a trial. </a:t>
          </a:r>
        </a:p>
        <a:p>
          <a:pPr lvl="0"/>
          <a:r>
            <a:rPr lang="en-GB" sz="2800" baseline="0">
              <a:solidFill>
                <a:schemeClr val="dk1"/>
              </a:solidFill>
              <a:effectLst/>
              <a:latin typeface="Arial" panose="020B0604020202020204" pitchFamily="34" charset="0"/>
              <a:ea typeface="+mn-ea"/>
              <a:cs typeface="Arial" panose="020B0604020202020204" pitchFamily="34" charset="0"/>
            </a:rPr>
            <a:t> </a:t>
          </a:r>
          <a:endParaRPr lang="en-GB" sz="2800">
            <a:solidFill>
              <a:schemeClr val="dk1"/>
            </a:solidFill>
            <a:effectLst/>
            <a:latin typeface="Arial" panose="020B0604020202020204" pitchFamily="34" charset="0"/>
            <a:ea typeface="+mn-ea"/>
            <a:cs typeface="Arial" panose="020B0604020202020204" pitchFamily="34" charset="0"/>
          </a:endParaRPr>
        </a:p>
        <a:p>
          <a:pPr lvl="0"/>
          <a:r>
            <a:rPr lang="en-GB" sz="2800">
              <a:solidFill>
                <a:schemeClr val="dk1"/>
              </a:solidFill>
              <a:effectLst/>
              <a:latin typeface="Arial" panose="020B0604020202020204" pitchFamily="34" charset="0"/>
              <a:ea typeface="+mn-ea"/>
              <a:cs typeface="Arial" panose="020B0604020202020204" pitchFamily="34" charset="0"/>
            </a:rPr>
            <a:t>The colours will colour according to comparisons with the national results for the same year to give you an indication of expected performance of that year group. This will help you to have a basic </a:t>
          </a:r>
          <a:r>
            <a:rPr lang="en-GB" sz="2800" u="sng">
              <a:solidFill>
                <a:schemeClr val="dk1"/>
              </a:solidFill>
              <a:effectLst/>
              <a:latin typeface="Arial" panose="020B0604020202020204" pitchFamily="34" charset="0"/>
              <a:ea typeface="+mn-ea"/>
              <a:cs typeface="Arial" panose="020B0604020202020204" pitchFamily="34" charset="0"/>
            </a:rPr>
            <a:t>overview</a:t>
          </a:r>
          <a:r>
            <a:rPr lang="en-GB" sz="2800">
              <a:solidFill>
                <a:schemeClr val="dk1"/>
              </a:solidFill>
              <a:effectLst/>
              <a:latin typeface="Arial" panose="020B0604020202020204" pitchFamily="34" charset="0"/>
              <a:ea typeface="+mn-ea"/>
              <a:cs typeface="Arial" panose="020B0604020202020204" pitchFamily="34" charset="0"/>
            </a:rPr>
            <a:t> of any year groups. Obviously</a:t>
          </a:r>
          <a:r>
            <a:rPr lang="en-GB" sz="2800" baseline="0">
              <a:solidFill>
                <a:schemeClr val="dk1"/>
              </a:solidFill>
              <a:effectLst/>
              <a:latin typeface="Arial" panose="020B0604020202020204" pitchFamily="34" charset="0"/>
              <a:ea typeface="+mn-ea"/>
              <a:cs typeface="Arial" panose="020B0604020202020204" pitchFamily="34" charset="0"/>
            </a:rPr>
            <a:t> 2019 data used to compare 2020 and 2021 data does not take account of Lockdown. </a:t>
          </a:r>
        </a:p>
        <a:p>
          <a:pPr lvl="0"/>
          <a:endParaRPr lang="en-GB" sz="2800" u="sng">
            <a:solidFill>
              <a:schemeClr val="dk1"/>
            </a:solidFill>
            <a:effectLst/>
            <a:latin typeface="Arial" panose="020B0604020202020204" pitchFamily="34" charset="0"/>
            <a:ea typeface="+mn-ea"/>
            <a:cs typeface="Arial" panose="020B0604020202020204" pitchFamily="34" charset="0"/>
          </a:endParaRPr>
        </a:p>
        <a:p>
          <a:pPr lvl="0"/>
          <a:r>
            <a:rPr lang="en-GB" sz="2800">
              <a:solidFill>
                <a:schemeClr val="dk1"/>
              </a:solidFill>
              <a:effectLst/>
              <a:latin typeface="Arial" panose="020B0604020202020204" pitchFamily="34" charset="0"/>
              <a:ea typeface="+mn-ea"/>
              <a:cs typeface="Arial" panose="020B0604020202020204" pitchFamily="34" charset="0"/>
            </a:rPr>
            <a:t>For</a:t>
          </a:r>
          <a:r>
            <a:rPr lang="en-GB" sz="2800" baseline="0">
              <a:solidFill>
                <a:schemeClr val="dk1"/>
              </a:solidFill>
              <a:effectLst/>
              <a:latin typeface="Arial" panose="020B0604020202020204" pitchFamily="34" charset="0"/>
              <a:ea typeface="+mn-ea"/>
              <a:cs typeface="Arial" panose="020B0604020202020204" pitchFamily="34" charset="0"/>
            </a:rPr>
            <a:t> EYFS progress, I would actually recommend that schools simply use assessment in the same way as is done for Year 1-6. That is, define on entry if the pupil is below at or above the expected entry standard. Then simply use the notion of 'on track' for 'EXP' or 'on track' for 'Exceeding - EXC'. Even though there is no 'exceeding' in the new EYFS curriculum, I recommend that schools record their own assessments of pupils who in their opinion are the equivalent of EXC at the end of reception for reading, writing and maths. This way there should be no under acheivement of more able pupils when they move to Y1. Obviously schools who are part of Multi-Academy Trusts need to agree their collective criteria for this 'EXC' if it is to be meaningful.</a:t>
          </a:r>
          <a:endParaRPr lang="en-GB" sz="2800">
            <a:solidFill>
              <a:schemeClr val="dk1"/>
            </a:solidFill>
            <a:effectLst/>
            <a:latin typeface="Arial" panose="020B0604020202020204" pitchFamily="34" charset="0"/>
            <a:ea typeface="+mn-ea"/>
            <a:cs typeface="Arial" panose="020B0604020202020204" pitchFamily="34" charset="0"/>
          </a:endParaRPr>
        </a:p>
        <a:p>
          <a:r>
            <a:rPr lang="en-GB" sz="2800">
              <a:solidFill>
                <a:schemeClr val="dk1"/>
              </a:solidFill>
              <a:effectLst/>
              <a:latin typeface="Arial" panose="020B0604020202020204" pitchFamily="34" charset="0"/>
              <a:ea typeface="+mn-ea"/>
              <a:cs typeface="Arial" panose="020B0604020202020204" pitchFamily="34" charset="0"/>
            </a:rPr>
            <a:t>  </a:t>
          </a:r>
        </a:p>
        <a:p>
          <a:r>
            <a:rPr lang="en-GB" sz="2800" baseline="0">
              <a:solidFill>
                <a:schemeClr val="dk1"/>
              </a:solidFill>
              <a:effectLst/>
              <a:latin typeface="Arial" panose="020B0604020202020204" pitchFamily="34" charset="0"/>
              <a:ea typeface="+mn-ea"/>
              <a:cs typeface="Arial" panose="020B0604020202020204" pitchFamily="34" charset="0"/>
            </a:rPr>
            <a:t>Please note that the colour fornatting for the HS10 goes into 100s of pupils per year group, so it can be used by multiacademy trusts to give a whole trust overview. </a:t>
          </a:r>
        </a:p>
        <a:p>
          <a:pPr algn="l"/>
          <a:endParaRPr lang="en-US" sz="2800">
            <a:latin typeface="Arial" panose="020B0604020202020204" pitchFamily="34" charset="0"/>
            <a:cs typeface="Arial" panose="020B0604020202020204" pitchFamily="34" charset="0"/>
          </a:endParaRPr>
        </a:p>
        <a:p>
          <a:pPr algn="l"/>
          <a:r>
            <a:rPr lang="en-US" sz="2800" b="1">
              <a:latin typeface="Arial" panose="020B0604020202020204" pitchFamily="34" charset="0"/>
              <a:cs typeface="Arial" panose="020B0604020202020204" pitchFamily="34" charset="0"/>
            </a:rPr>
            <a:t>General Notes on this Spreadsheet</a:t>
          </a:r>
          <a:endParaRPr lang="en-US" sz="2800" baseline="0">
            <a:latin typeface="Arial" panose="020B0604020202020204" pitchFamily="34" charset="0"/>
            <a:cs typeface="Arial" panose="020B0604020202020204" pitchFamily="34" charset="0"/>
          </a:endParaRPr>
        </a:p>
        <a:p>
          <a:pPr algn="l"/>
          <a:r>
            <a:rPr lang="en-US" sz="2800" baseline="0">
              <a:latin typeface="Arial" panose="020B0604020202020204" pitchFamily="34" charset="0"/>
              <a:cs typeface="Arial" panose="020B0604020202020204" pitchFamily="34" charset="0"/>
            </a:rPr>
            <a:t>To print the whole workbook in one go, simply select 'entire workbook' as opposed to 'active sheets' on your print menu.</a:t>
          </a:r>
          <a:endParaRPr lang="en-US" sz="2800">
            <a:latin typeface="Arial" panose="020B0604020202020204" pitchFamily="34" charset="0"/>
            <a:cs typeface="Arial" panose="020B0604020202020204" pitchFamily="34" charset="0"/>
          </a:endParaRPr>
        </a:p>
        <a:p>
          <a:pPr algn="l"/>
          <a:endParaRPr lang="en-US" sz="2800">
            <a:latin typeface="Arial" panose="020B0604020202020204" pitchFamily="34" charset="0"/>
            <a:cs typeface="Arial" panose="020B0604020202020204" pitchFamily="34" charset="0"/>
          </a:endParaRPr>
        </a:p>
        <a:p>
          <a:pPr algn="l"/>
          <a:r>
            <a:rPr lang="en-US" sz="2800" b="1" i="0" u="sng" baseline="0">
              <a:latin typeface="Arial" panose="020B0604020202020204" pitchFamily="34" charset="0"/>
              <a:cs typeface="Arial" panose="020B0604020202020204" pitchFamily="34" charset="0"/>
            </a:rPr>
            <a:t>If you find you accidentally destroy the formatting </a:t>
          </a:r>
          <a:r>
            <a:rPr lang="en-US" sz="2800" b="0" i="0" u="none" baseline="0">
              <a:latin typeface="Arial" panose="020B0604020202020204" pitchFamily="34" charset="0"/>
              <a:cs typeface="Arial" panose="020B0604020202020204" pitchFamily="34" charset="0"/>
            </a:rPr>
            <a:t>in the document, please email your file to me, explaining what is wrong and I will do my best to sort it out for you at no charge. Likewise schools do not have the password for making changes to the protected information on the worksheets. However, if there is something in particular you would like changing, feel free to request this. </a:t>
          </a:r>
        </a:p>
        <a:p>
          <a:pPr algn="l"/>
          <a:endParaRPr lang="en-US" sz="2000" b="0" i="0" u="none"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50800</xdr:colOff>
      <xdr:row>66</xdr:row>
      <xdr:rowOff>0</xdr:rowOff>
    </xdr:from>
    <xdr:to>
      <xdr:col>8</xdr:col>
      <xdr:colOff>5118100</xdr:colOff>
      <xdr:row>79</xdr:row>
      <xdr:rowOff>76200</xdr:rowOff>
    </xdr:to>
    <xdr:sp macro="" textlink="">
      <xdr:nvSpPr>
        <xdr:cNvPr id="2" name="TextBox 1">
          <a:extLst>
            <a:ext uri="{FF2B5EF4-FFF2-40B4-BE49-F238E27FC236}">
              <a16:creationId xmlns:a16="http://schemas.microsoft.com/office/drawing/2014/main" id="{753D3801-CAD2-D248-8535-4137E8673BE5}"/>
            </a:ext>
          </a:extLst>
        </xdr:cNvPr>
        <xdr:cNvSpPr txBox="1"/>
      </xdr:nvSpPr>
      <xdr:spPr>
        <a:xfrm>
          <a:off x="355600" y="19634200"/>
          <a:ext cx="13627100" cy="304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Arial" panose="020B0604020202020204" pitchFamily="34" charset="0"/>
              <a:cs typeface="Arial" panose="020B0604020202020204" pitchFamily="34" charset="0"/>
            </a:rPr>
            <a:t>Evaluation: </a:t>
          </a:r>
        </a:p>
        <a:p>
          <a:pPr algn="l"/>
          <a:r>
            <a:rPr lang="en-US" sz="1600" b="1">
              <a:latin typeface="Arial" panose="020B0604020202020204" pitchFamily="34" charset="0"/>
              <a:cs typeface="Arial" panose="020B0604020202020204" pitchFamily="34" charset="0"/>
            </a:rPr>
            <a:t>EYFS: </a:t>
          </a:r>
        </a:p>
        <a:p>
          <a:pPr algn="l"/>
          <a:r>
            <a:rPr lang="en-US" sz="1600" b="1" baseline="0">
              <a:latin typeface="Arial" panose="020B0604020202020204" pitchFamily="34" charset="0"/>
              <a:cs typeface="Arial" panose="020B0604020202020204" pitchFamily="34" charset="0"/>
            </a:rPr>
            <a:t>Phonics: </a:t>
          </a:r>
        </a:p>
        <a:p>
          <a:pPr algn="l"/>
          <a:r>
            <a:rPr lang="en-US" sz="1600" b="1">
              <a:latin typeface="Arial" panose="020B0604020202020204" pitchFamily="34" charset="0"/>
              <a:cs typeface="Arial" panose="020B0604020202020204" pitchFamily="34" charset="0"/>
            </a:rPr>
            <a:t>KS1: </a:t>
          </a:r>
        </a:p>
        <a:p>
          <a:pPr algn="l"/>
          <a:r>
            <a:rPr lang="en-US" sz="1600" b="1">
              <a:latin typeface="Arial" panose="020B0604020202020204" pitchFamily="34" charset="0"/>
              <a:cs typeface="Arial" panose="020B0604020202020204" pitchFamily="34" charset="0"/>
            </a:rPr>
            <a:t>KS2: </a:t>
          </a:r>
        </a:p>
        <a:p>
          <a:pPr algn="l"/>
          <a:r>
            <a:rPr lang="en-US" sz="1600" b="1">
              <a:latin typeface="Arial" panose="020B0604020202020204" pitchFamily="34" charset="0"/>
              <a:cs typeface="Arial" panose="020B0604020202020204" pitchFamily="34" charset="0"/>
            </a:rPr>
            <a:t>KS1-2 Progress: </a:t>
          </a:r>
          <a:endParaRPr lang="en-US" sz="12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6774</xdr:colOff>
      <xdr:row>43</xdr:row>
      <xdr:rowOff>76200</xdr:rowOff>
    </xdr:from>
    <xdr:to>
      <xdr:col>14</xdr:col>
      <xdr:colOff>833120</xdr:colOff>
      <xdr:row>57</xdr:row>
      <xdr:rowOff>84667</xdr:rowOff>
    </xdr:to>
    <xdr:sp macro="" textlink="">
      <xdr:nvSpPr>
        <xdr:cNvPr id="2" name="TextBox 1">
          <a:extLst>
            <a:ext uri="{FF2B5EF4-FFF2-40B4-BE49-F238E27FC236}">
              <a16:creationId xmlns:a16="http://schemas.microsoft.com/office/drawing/2014/main" id="{827E61CD-F67C-074C-A534-E0DB1E622708}"/>
            </a:ext>
          </a:extLst>
        </xdr:cNvPr>
        <xdr:cNvSpPr txBox="1"/>
      </xdr:nvSpPr>
      <xdr:spPr>
        <a:xfrm>
          <a:off x="6774" y="10429240"/>
          <a:ext cx="13353626" cy="2853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1" i="0" u="none" strike="noStrike">
              <a:solidFill>
                <a:schemeClr val="dk1"/>
              </a:solidFill>
              <a:effectLst/>
              <a:latin typeface="Arial" panose="020B0604020202020204" pitchFamily="34" charset="0"/>
              <a:ea typeface="+mn-ea"/>
              <a:cs typeface="Arial" panose="020B0604020202020204" pitchFamily="34" charset="0"/>
            </a:rPr>
            <a:t>IDSR Sentences 2023 (copy and paste when published)</a:t>
          </a:r>
          <a:endParaRPr lang="en-GB" sz="1600">
            <a:latin typeface="Arial" panose="020B0604020202020204" pitchFamily="34" charset="0"/>
            <a:cs typeface="Arial" panose="020B0604020202020204" pitchFamily="34" charset="0"/>
          </a:endParaRPr>
        </a:p>
        <a:p>
          <a:pPr algn="l"/>
          <a:endParaRPr lang="en-GB" sz="1600">
            <a:latin typeface="Arial" panose="020B0604020202020204" pitchFamily="34" charset="0"/>
            <a:cs typeface="Arial" panose="020B0604020202020204" pitchFamily="34" charset="0"/>
          </a:endParaRPr>
        </a:p>
      </xdr:txBody>
    </xdr:sp>
    <xdr:clientData/>
  </xdr:twoCellAnchor>
  <xdr:twoCellAnchor>
    <xdr:from>
      <xdr:col>0</xdr:col>
      <xdr:colOff>0</xdr:colOff>
      <xdr:row>57</xdr:row>
      <xdr:rowOff>185420</xdr:rowOff>
    </xdr:from>
    <xdr:to>
      <xdr:col>14</xdr:col>
      <xdr:colOff>787400</xdr:colOff>
      <xdr:row>78</xdr:row>
      <xdr:rowOff>172720</xdr:rowOff>
    </xdr:to>
    <xdr:sp macro="" textlink="">
      <xdr:nvSpPr>
        <xdr:cNvPr id="3" name="TextBox 2">
          <a:extLst>
            <a:ext uri="{FF2B5EF4-FFF2-40B4-BE49-F238E27FC236}">
              <a16:creationId xmlns:a16="http://schemas.microsoft.com/office/drawing/2014/main" id="{64D43D9D-A644-3848-BC61-2644301901E1}"/>
            </a:ext>
          </a:extLst>
        </xdr:cNvPr>
        <xdr:cNvSpPr txBox="1"/>
      </xdr:nvSpPr>
      <xdr:spPr>
        <a:xfrm>
          <a:off x="0" y="13342620"/>
          <a:ext cx="13314680" cy="425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latin typeface="Arial" panose="020B0604020202020204" pitchFamily="34" charset="0"/>
              <a:cs typeface="Arial" panose="020B0604020202020204" pitchFamily="34" charset="0"/>
            </a:rPr>
            <a:t>School's Evaluation:</a:t>
          </a:r>
        </a:p>
        <a:p>
          <a:pPr algn="l"/>
          <a:endParaRPr lang="en-GB" sz="1600" b="1">
            <a:latin typeface="Arial" panose="020B0604020202020204" pitchFamily="34" charset="0"/>
            <a:cs typeface="Arial" panose="020B0604020202020204" pitchFamily="34" charset="0"/>
          </a:endParaRPr>
        </a:p>
        <a:p>
          <a:pPr algn="l"/>
          <a:r>
            <a:rPr lang="en-GB" sz="1600" b="1">
              <a:latin typeface="Arial" panose="020B0604020202020204" pitchFamily="34" charset="0"/>
              <a:cs typeface="Arial" panose="020B0604020202020204" pitchFamily="34" charset="0"/>
            </a:rPr>
            <a:t>Reading (incl. phonics): </a:t>
          </a:r>
          <a:endParaRPr lang="en-GB" sz="1600" b="0">
            <a:latin typeface="Arial" panose="020B0604020202020204" pitchFamily="34" charset="0"/>
            <a:cs typeface="Arial" panose="020B0604020202020204" pitchFamily="34" charset="0"/>
          </a:endParaRPr>
        </a:p>
        <a:p>
          <a:pPr algn="l"/>
          <a:endParaRPr lang="en-GB" sz="1600" b="0">
            <a:latin typeface="Arial" panose="020B0604020202020204" pitchFamily="34" charset="0"/>
            <a:cs typeface="Arial" panose="020B0604020202020204" pitchFamily="34" charset="0"/>
          </a:endParaRPr>
        </a:p>
        <a:p>
          <a:pPr algn="l"/>
          <a:r>
            <a:rPr lang="en-GB" sz="1600" b="1">
              <a:latin typeface="Arial" panose="020B0604020202020204" pitchFamily="34" charset="0"/>
              <a:cs typeface="Arial" panose="020B0604020202020204" pitchFamily="34" charset="0"/>
            </a:rPr>
            <a:t>Writing:</a:t>
          </a:r>
        </a:p>
        <a:p>
          <a:pPr algn="l"/>
          <a:endParaRPr lang="en-GB" sz="1600" b="1">
            <a:latin typeface="Arial" panose="020B0604020202020204" pitchFamily="34" charset="0"/>
            <a:cs typeface="Arial" panose="020B0604020202020204" pitchFamily="34" charset="0"/>
          </a:endParaRPr>
        </a:p>
        <a:p>
          <a:pPr algn="l"/>
          <a:r>
            <a:rPr lang="en-GB" sz="1600" b="1">
              <a:latin typeface="Arial" panose="020B0604020202020204" pitchFamily="34" charset="0"/>
              <a:cs typeface="Arial" panose="020B0604020202020204" pitchFamily="34" charset="0"/>
            </a:rPr>
            <a:t>Maths:</a:t>
          </a:r>
          <a:endParaRPr lang="en-GB" sz="1600" b="0">
            <a:latin typeface="Arial" panose="020B0604020202020204" pitchFamily="34" charset="0"/>
            <a:cs typeface="Arial" panose="020B0604020202020204" pitchFamily="34" charset="0"/>
          </a:endParaRPr>
        </a:p>
        <a:p>
          <a:pPr algn="l"/>
          <a:endParaRPr lang="en-GB" sz="1600" b="0">
            <a:latin typeface="Arial" panose="020B0604020202020204" pitchFamily="34" charset="0"/>
            <a:cs typeface="Arial" panose="020B0604020202020204" pitchFamily="34" charset="0"/>
          </a:endParaRPr>
        </a:p>
        <a:p>
          <a:pPr algn="l"/>
          <a:r>
            <a:rPr lang="en-GB" sz="1600" b="1">
              <a:latin typeface="Arial" panose="020B0604020202020204" pitchFamily="34" charset="0"/>
              <a:cs typeface="Arial" panose="020B0604020202020204" pitchFamily="34" charset="0"/>
            </a:rPr>
            <a:t>Other Measures:  </a:t>
          </a:r>
          <a:endParaRPr lang="en-GB" sz="1600" b="0">
            <a:latin typeface="Arial" panose="020B0604020202020204" pitchFamily="34" charset="0"/>
            <a:cs typeface="Arial" panose="020B0604020202020204" pitchFamily="34" charset="0"/>
          </a:endParaRPr>
        </a:p>
        <a:p>
          <a:pPr algn="l"/>
          <a:endParaRPr lang="en-GB" sz="1600" b="0">
            <a:latin typeface="Arial" panose="020B0604020202020204" pitchFamily="34" charset="0"/>
            <a:cs typeface="Arial" panose="020B0604020202020204" pitchFamily="34" charset="0"/>
          </a:endParaRPr>
        </a:p>
        <a:p>
          <a:pPr algn="l"/>
          <a:r>
            <a:rPr lang="en-GB" sz="1600" b="1">
              <a:latin typeface="Arial" panose="020B0604020202020204" pitchFamily="34" charset="0"/>
              <a:cs typeface="Arial" panose="020B0604020202020204" pitchFamily="34" charset="0"/>
            </a:rPr>
            <a:t>Attendance:</a:t>
          </a:r>
        </a:p>
        <a:p>
          <a:pPr algn="l"/>
          <a:endParaRPr lang="en-GB" sz="1600" b="1">
            <a:latin typeface="Arial" panose="020B0604020202020204" pitchFamily="34" charset="0"/>
            <a:cs typeface="Arial" panose="020B0604020202020204" pitchFamily="34" charset="0"/>
          </a:endParaRPr>
        </a:p>
        <a:p>
          <a:pPr algn="l"/>
          <a:r>
            <a:rPr lang="en-GB" sz="1600" b="1">
              <a:latin typeface="Arial" panose="020B0604020202020204" pitchFamily="34" charset="0"/>
              <a:cs typeface="Arial" panose="020B0604020202020204" pitchFamily="34" charset="0"/>
            </a:rPr>
            <a:t>Exclusions:</a:t>
          </a:r>
        </a:p>
        <a:p>
          <a:pPr algn="l"/>
          <a:endParaRPr lang="en-GB" sz="1600" b="1">
            <a:latin typeface="Arial" panose="020B0604020202020204" pitchFamily="34" charset="0"/>
            <a:cs typeface="Arial" panose="020B0604020202020204" pitchFamily="34" charset="0"/>
          </a:endParaRPr>
        </a:p>
        <a:p>
          <a:pPr algn="l"/>
          <a:endParaRPr lang="en-GB" sz="1600" b="1">
            <a:latin typeface="Arial" panose="020B0604020202020204" pitchFamily="34" charset="0"/>
            <a:cs typeface="Arial" panose="020B0604020202020204" pitchFamily="34" charset="0"/>
          </a:endParaRPr>
        </a:p>
        <a:p>
          <a:pPr algn="l"/>
          <a:endParaRPr lang="en-GB" sz="16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47</xdr:row>
      <xdr:rowOff>16932</xdr:rowOff>
    </xdr:from>
    <xdr:to>
      <xdr:col>9</xdr:col>
      <xdr:colOff>16933</xdr:colOff>
      <xdr:row>52</xdr:row>
      <xdr:rowOff>262466</xdr:rowOff>
    </xdr:to>
    <xdr:sp macro="" textlink="">
      <xdr:nvSpPr>
        <xdr:cNvPr id="2" name="TextBox 1">
          <a:extLst>
            <a:ext uri="{FF2B5EF4-FFF2-40B4-BE49-F238E27FC236}">
              <a16:creationId xmlns:a16="http://schemas.microsoft.com/office/drawing/2014/main" id="{6762E6CA-68DE-6E45-8821-B18C3B0C4FCB}"/>
            </a:ext>
          </a:extLst>
        </xdr:cNvPr>
        <xdr:cNvSpPr txBox="1"/>
      </xdr:nvSpPr>
      <xdr:spPr>
        <a:xfrm>
          <a:off x="25400" y="12930292"/>
          <a:ext cx="9267613" cy="1820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solidFill>
              <a:schemeClr val="tx1"/>
            </a:solidFill>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16933</xdr:rowOff>
    </xdr:from>
    <xdr:to>
      <xdr:col>9</xdr:col>
      <xdr:colOff>0</xdr:colOff>
      <xdr:row>24</xdr:row>
      <xdr:rowOff>279400</xdr:rowOff>
    </xdr:to>
    <xdr:sp macro="" textlink="">
      <xdr:nvSpPr>
        <xdr:cNvPr id="3" name="TextBox 2">
          <a:extLst>
            <a:ext uri="{FF2B5EF4-FFF2-40B4-BE49-F238E27FC236}">
              <a16:creationId xmlns:a16="http://schemas.microsoft.com/office/drawing/2014/main" id="{7D3C8F93-E640-C141-BE2D-397E4304D758}"/>
            </a:ext>
          </a:extLst>
        </xdr:cNvPr>
        <xdr:cNvSpPr txBox="1"/>
      </xdr:nvSpPr>
      <xdr:spPr>
        <a:xfrm>
          <a:off x="0" y="5371253"/>
          <a:ext cx="9276080" cy="15223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49</xdr:row>
      <xdr:rowOff>16933</xdr:rowOff>
    </xdr:from>
    <xdr:to>
      <xdr:col>8</xdr:col>
      <xdr:colOff>965200</xdr:colOff>
      <xdr:row>58</xdr:row>
      <xdr:rowOff>93133</xdr:rowOff>
    </xdr:to>
    <xdr:sp macro="" textlink="">
      <xdr:nvSpPr>
        <xdr:cNvPr id="2" name="TextBox 1">
          <a:extLst>
            <a:ext uri="{FF2B5EF4-FFF2-40B4-BE49-F238E27FC236}">
              <a16:creationId xmlns:a16="http://schemas.microsoft.com/office/drawing/2014/main" id="{1D4FB13E-F3BE-694A-9E59-907E18A25506}"/>
            </a:ext>
          </a:extLst>
        </xdr:cNvPr>
        <xdr:cNvSpPr txBox="1"/>
      </xdr:nvSpPr>
      <xdr:spPr>
        <a:xfrm>
          <a:off x="0" y="16399933"/>
          <a:ext cx="10248900" cy="293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33866</xdr:colOff>
      <xdr:row>13</xdr:row>
      <xdr:rowOff>16933</xdr:rowOff>
    </xdr:from>
    <xdr:to>
      <xdr:col>10</xdr:col>
      <xdr:colOff>914399</xdr:colOff>
      <xdr:row>16</xdr:row>
      <xdr:rowOff>228600</xdr:rowOff>
    </xdr:to>
    <xdr:sp macro="" textlink="">
      <xdr:nvSpPr>
        <xdr:cNvPr id="2" name="TextBox 1">
          <a:extLst>
            <a:ext uri="{FF2B5EF4-FFF2-40B4-BE49-F238E27FC236}">
              <a16:creationId xmlns:a16="http://schemas.microsoft.com/office/drawing/2014/main" id="{B6040BD9-AF69-1744-81CB-D1A498CA3628}"/>
            </a:ext>
          </a:extLst>
        </xdr:cNvPr>
        <xdr:cNvSpPr txBox="1"/>
      </xdr:nvSpPr>
      <xdr:spPr>
        <a:xfrm>
          <a:off x="33866" y="4868333"/>
          <a:ext cx="11485033" cy="1164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Arial" panose="020B0604020202020204" pitchFamily="34" charset="0"/>
              <a:cs typeface="Arial" panose="020B0604020202020204" pitchFamily="34" charset="0"/>
            </a:rPr>
            <a:t>Evaluation: </a:t>
          </a:r>
          <a:endParaRPr lang="en-US" sz="1600" b="0">
            <a:latin typeface="Arial" panose="020B0604020202020204" pitchFamily="34" charset="0"/>
            <a:cs typeface="Arial" panose="020B0604020202020204" pitchFamily="34" charset="0"/>
          </a:endParaRPr>
        </a:p>
      </xdr:txBody>
    </xdr:sp>
    <xdr:clientData/>
  </xdr:twoCellAnchor>
  <xdr:twoCellAnchor>
    <xdr:from>
      <xdr:col>0</xdr:col>
      <xdr:colOff>0</xdr:colOff>
      <xdr:row>39</xdr:row>
      <xdr:rowOff>1</xdr:rowOff>
    </xdr:from>
    <xdr:to>
      <xdr:col>22</xdr:col>
      <xdr:colOff>12700</xdr:colOff>
      <xdr:row>43</xdr:row>
      <xdr:rowOff>1</xdr:rowOff>
    </xdr:to>
    <xdr:sp macro="" textlink="">
      <xdr:nvSpPr>
        <xdr:cNvPr id="3" name="TextBox 2">
          <a:extLst>
            <a:ext uri="{FF2B5EF4-FFF2-40B4-BE49-F238E27FC236}">
              <a16:creationId xmlns:a16="http://schemas.microsoft.com/office/drawing/2014/main" id="{FF726FFA-8761-924D-A0A4-2C5539823B8E}"/>
            </a:ext>
          </a:extLst>
        </xdr:cNvPr>
        <xdr:cNvSpPr txBox="1"/>
      </xdr:nvSpPr>
      <xdr:spPr>
        <a:xfrm>
          <a:off x="0" y="13258801"/>
          <a:ext cx="11531600" cy="127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Arial" panose="020B0604020202020204" pitchFamily="34" charset="0"/>
              <a:cs typeface="Arial" panose="020B0604020202020204" pitchFamily="34" charset="0"/>
            </a:rPr>
            <a:t>Evaluation: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16933</xdr:colOff>
      <xdr:row>48</xdr:row>
      <xdr:rowOff>16933</xdr:rowOff>
    </xdr:from>
    <xdr:to>
      <xdr:col>11</xdr:col>
      <xdr:colOff>8467</xdr:colOff>
      <xdr:row>54</xdr:row>
      <xdr:rowOff>313266</xdr:rowOff>
    </xdr:to>
    <xdr:sp macro="" textlink="">
      <xdr:nvSpPr>
        <xdr:cNvPr id="2" name="TextBox 1">
          <a:extLst>
            <a:ext uri="{FF2B5EF4-FFF2-40B4-BE49-F238E27FC236}">
              <a16:creationId xmlns:a16="http://schemas.microsoft.com/office/drawing/2014/main" id="{289B8F39-C140-9648-912F-AC11CF8EC185}"/>
            </a:ext>
          </a:extLst>
        </xdr:cNvPr>
        <xdr:cNvSpPr txBox="1"/>
      </xdr:nvSpPr>
      <xdr:spPr>
        <a:xfrm>
          <a:off x="16933" y="13208000"/>
          <a:ext cx="9965267" cy="2226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latin typeface="Arial" panose="020B0604020202020204" pitchFamily="34" charset="0"/>
            <a:cs typeface="Arial" panose="020B0604020202020204" pitchFamily="34" charset="0"/>
          </a:endParaRPr>
        </a:p>
      </xdr:txBody>
    </xdr:sp>
    <xdr:clientData/>
  </xdr:twoCellAnchor>
  <xdr:twoCellAnchor>
    <xdr:from>
      <xdr:col>0</xdr:col>
      <xdr:colOff>25400</xdr:colOff>
      <xdr:row>18</xdr:row>
      <xdr:rowOff>16933</xdr:rowOff>
    </xdr:from>
    <xdr:to>
      <xdr:col>11</xdr:col>
      <xdr:colOff>0</xdr:colOff>
      <xdr:row>23</xdr:row>
      <xdr:rowOff>313266</xdr:rowOff>
    </xdr:to>
    <xdr:sp macro="" textlink="">
      <xdr:nvSpPr>
        <xdr:cNvPr id="4" name="TextBox 3">
          <a:extLst>
            <a:ext uri="{FF2B5EF4-FFF2-40B4-BE49-F238E27FC236}">
              <a16:creationId xmlns:a16="http://schemas.microsoft.com/office/drawing/2014/main" id="{358A2E30-4D98-104F-8A75-C7844117B7BF}"/>
            </a:ext>
          </a:extLst>
        </xdr:cNvPr>
        <xdr:cNvSpPr txBox="1"/>
      </xdr:nvSpPr>
      <xdr:spPr>
        <a:xfrm>
          <a:off x="25400" y="3877733"/>
          <a:ext cx="9948333"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30480</xdr:rowOff>
    </xdr:from>
    <xdr:to>
      <xdr:col>4</xdr:col>
      <xdr:colOff>1534160</xdr:colOff>
      <xdr:row>32</xdr:row>
      <xdr:rowOff>72813</xdr:rowOff>
    </xdr:to>
    <xdr:sp macro="" textlink="">
      <xdr:nvSpPr>
        <xdr:cNvPr id="2" name="TextBox 1">
          <a:extLst>
            <a:ext uri="{FF2B5EF4-FFF2-40B4-BE49-F238E27FC236}">
              <a16:creationId xmlns:a16="http://schemas.microsoft.com/office/drawing/2014/main" id="{02CEA750-8F8B-A94B-84A9-7EBB8C6D5959}"/>
            </a:ext>
          </a:extLst>
        </xdr:cNvPr>
        <xdr:cNvSpPr txBox="1"/>
      </xdr:nvSpPr>
      <xdr:spPr>
        <a:xfrm>
          <a:off x="0" y="7294880"/>
          <a:ext cx="8422640" cy="1464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Evaluation:</a:t>
          </a:r>
        </a:p>
        <a:p>
          <a:endParaRPr lang="en-US" sz="16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adshipsupport-my.sharepoint.com/Users/angelakirk/OneDrive%20-%20Headship%20Support%20Limited/Consultancy/Courses%202019%202020/Course%20spreadsheets%202019%2020/Test%20RPA%20HS10.3%202019%20Oc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3 Year Overview by Key Stage"/>
      <sheetName val="ISDR Page"/>
      <sheetName val="EYFS Attainment"/>
      <sheetName val="EYFS Progress"/>
      <sheetName val="Phonics"/>
      <sheetName val="Key Stage 1"/>
      <sheetName val="Key Stage 2"/>
      <sheetName val="KS2 SS &amp; Spelling"/>
      <sheetName val="KS2 VA Progress"/>
      <sheetName val="Attainment Y1-6"/>
      <sheetName val="Evaluation 1-6"/>
      <sheetName val="Progress Y1-3"/>
      <sheetName val="Progress Y4-6"/>
      <sheetName val="Attendance"/>
      <sheetName val="Information"/>
      <sheetName val="Nov 2019 information"/>
    </sheetNames>
    <sheetDataSet>
      <sheetData sheetId="0">
        <row r="3">
          <cell r="A3">
            <v>6</v>
          </cell>
          <cell r="B3">
            <v>0.17</v>
          </cell>
        </row>
        <row r="4">
          <cell r="A4">
            <v>9</v>
          </cell>
          <cell r="B4">
            <v>0.15</v>
          </cell>
        </row>
        <row r="5">
          <cell r="A5">
            <v>12</v>
          </cell>
          <cell r="B5">
            <v>0.13</v>
          </cell>
        </row>
        <row r="6">
          <cell r="A6">
            <v>16</v>
          </cell>
          <cell r="B6">
            <v>0.12</v>
          </cell>
        </row>
        <row r="7">
          <cell r="A7">
            <v>20</v>
          </cell>
          <cell r="B7">
            <v>0.11</v>
          </cell>
        </row>
        <row r="8">
          <cell r="A8">
            <v>25</v>
          </cell>
          <cell r="B8">
            <v>0.1</v>
          </cell>
        </row>
        <row r="9">
          <cell r="A9">
            <v>32</v>
          </cell>
          <cell r="B9">
            <v>0.09</v>
          </cell>
        </row>
        <row r="10">
          <cell r="A10">
            <v>120</v>
          </cell>
          <cell r="B10">
            <v>0.08</v>
          </cell>
        </row>
        <row r="11">
          <cell r="A11">
            <v>150</v>
          </cell>
          <cell r="B11">
            <v>6.9999999999999896E-2</v>
          </cell>
        </row>
        <row r="12">
          <cell r="A12">
            <v>195</v>
          </cell>
          <cell r="B12">
            <v>5.9999999999999901E-2</v>
          </cell>
        </row>
        <row r="13">
          <cell r="A13">
            <v>240</v>
          </cell>
          <cell r="B13">
            <v>4.9999999999999899E-2</v>
          </cell>
        </row>
        <row r="14">
          <cell r="A14">
            <v>300</v>
          </cell>
          <cell r="B14">
            <v>3.9999999999999897E-2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sz="1600">
            <a:latin typeface="Arial" panose="020B0604020202020204" pitchFamily="34" charset="0"/>
            <a:cs typeface="Arial" panose="020B0604020202020204" pitchFamily="34" charset="0"/>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eadshipsupport.co.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4"/>
  <sheetViews>
    <sheetView topLeftCell="A3" zoomScale="200" zoomScaleNormal="200" zoomScalePageLayoutView="200" workbookViewId="0">
      <selection activeCell="E8" sqref="E8"/>
    </sheetView>
  </sheetViews>
  <sheetFormatPr baseColWidth="10" defaultColWidth="10.83203125" defaultRowHeight="25.25" customHeight="1" x14ac:dyDescent="0.2"/>
  <cols>
    <col min="1" max="16384" width="10.83203125" style="12"/>
  </cols>
  <sheetData>
    <row r="1" spans="1:2" ht="25.25" customHeight="1" x14ac:dyDescent="0.2">
      <c r="A1" s="17" t="s">
        <v>0</v>
      </c>
      <c r="B1" s="18"/>
    </row>
    <row r="2" spans="1:2" ht="25.25" customHeight="1" x14ac:dyDescent="0.2">
      <c r="A2" s="19" t="s">
        <v>1</v>
      </c>
      <c r="B2" s="20" t="s">
        <v>2</v>
      </c>
    </row>
    <row r="3" spans="1:2" ht="25.25" customHeight="1" x14ac:dyDescent="0.2">
      <c r="A3" s="19">
        <v>6</v>
      </c>
      <c r="B3" s="21">
        <v>0.17</v>
      </c>
    </row>
    <row r="4" spans="1:2" ht="25.25" customHeight="1" x14ac:dyDescent="0.2">
      <c r="A4" s="19">
        <v>9</v>
      </c>
      <c r="B4" s="21">
        <v>0.15</v>
      </c>
    </row>
    <row r="5" spans="1:2" ht="25.25" customHeight="1" x14ac:dyDescent="0.2">
      <c r="A5" s="19">
        <v>12</v>
      </c>
      <c r="B5" s="21">
        <v>0.13</v>
      </c>
    </row>
    <row r="6" spans="1:2" ht="25.25" customHeight="1" x14ac:dyDescent="0.2">
      <c r="A6" s="19">
        <v>16</v>
      </c>
      <c r="B6" s="21">
        <v>0.12</v>
      </c>
    </row>
    <row r="7" spans="1:2" ht="25.25" customHeight="1" x14ac:dyDescent="0.2">
      <c r="A7" s="19">
        <v>20</v>
      </c>
      <c r="B7" s="21">
        <v>0.11</v>
      </c>
    </row>
    <row r="8" spans="1:2" ht="25.25" customHeight="1" x14ac:dyDescent="0.2">
      <c r="A8" s="19">
        <v>25</v>
      </c>
      <c r="B8" s="21">
        <v>0.1</v>
      </c>
    </row>
    <row r="9" spans="1:2" ht="25.25" customHeight="1" x14ac:dyDescent="0.2">
      <c r="A9" s="19">
        <v>32</v>
      </c>
      <c r="B9" s="21">
        <v>0.09</v>
      </c>
    </row>
    <row r="10" spans="1:2" ht="25.25" customHeight="1" x14ac:dyDescent="0.2">
      <c r="A10" s="19">
        <v>120</v>
      </c>
      <c r="B10" s="21">
        <v>0.08</v>
      </c>
    </row>
    <row r="11" spans="1:2" ht="25.25" customHeight="1" x14ac:dyDescent="0.2">
      <c r="A11" s="19">
        <v>150</v>
      </c>
      <c r="B11" s="21">
        <v>6.9999999999999896E-2</v>
      </c>
    </row>
    <row r="12" spans="1:2" ht="25.25" customHeight="1" x14ac:dyDescent="0.2">
      <c r="A12" s="19">
        <v>195</v>
      </c>
      <c r="B12" s="21">
        <v>5.9999999999999901E-2</v>
      </c>
    </row>
    <row r="13" spans="1:2" ht="25.25" customHeight="1" x14ac:dyDescent="0.2">
      <c r="A13" s="19">
        <v>240</v>
      </c>
      <c r="B13" s="21">
        <v>4.9999999999999899E-2</v>
      </c>
    </row>
    <row r="14" spans="1:2" ht="25.25" customHeight="1" thickBot="1" x14ac:dyDescent="0.25">
      <c r="A14" s="22">
        <v>300</v>
      </c>
      <c r="B14" s="23">
        <v>3.9999999999999897E-2</v>
      </c>
    </row>
  </sheetData>
  <sheetProtection algorithmName="SHA-512" hashValue="c0cu4XU24C3wHdrZ3GiVVAiWiXmqQPZiybK85OnNCYjjsMnCflIww1F3S9KJJATPaE1O2rBx60rqUATCJdxsYw==" saltValue="GUGvI4pOYA6X2PX7RjyLUQ==" spinCount="100000" sheet="1" objects="1" scenarios="1" selectLockedCells="1" selectUnlockedCells="1"/>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F43A-190F-E54F-BEA7-E702A884106D}">
  <sheetPr>
    <pageSetUpPr fitToPage="1"/>
  </sheetPr>
  <dimension ref="A1:Q25"/>
  <sheetViews>
    <sheetView topLeftCell="G1" zoomScale="125" zoomScaleNormal="125" workbookViewId="0">
      <selection activeCell="E18" sqref="E18"/>
    </sheetView>
  </sheetViews>
  <sheetFormatPr baseColWidth="10" defaultColWidth="11" defaultRowHeight="16" x14ac:dyDescent="0.2"/>
  <cols>
    <col min="1" max="1" width="34.83203125" customWidth="1"/>
    <col min="2" max="2" width="14.33203125" customWidth="1"/>
    <col min="3" max="3" width="19.33203125" customWidth="1"/>
    <col min="4" max="5" width="21.83203125" style="262" customWidth="1"/>
    <col min="8" max="17" width="11" hidden="1" customWidth="1"/>
  </cols>
  <sheetData>
    <row r="1" spans="1:17" ht="30" x14ac:dyDescent="0.2">
      <c r="A1" s="340" t="s">
        <v>420</v>
      </c>
      <c r="B1" s="70"/>
      <c r="C1" s="70"/>
      <c r="D1" s="70"/>
      <c r="E1" s="70"/>
      <c r="F1" s="70"/>
      <c r="G1" s="70"/>
      <c r="H1" s="70"/>
      <c r="I1" s="70"/>
      <c r="J1" s="70"/>
    </row>
    <row r="2" spans="1:17" ht="23" customHeight="1" x14ac:dyDescent="0.2">
      <c r="A2" s="510" t="s">
        <v>381</v>
      </c>
      <c r="B2" s="511"/>
      <c r="C2" s="511"/>
      <c r="D2" s="511"/>
      <c r="E2" s="511"/>
    </row>
    <row r="3" spans="1:17" ht="22.25" customHeight="1" x14ac:dyDescent="0.2">
      <c r="A3" s="358" t="s">
        <v>380</v>
      </c>
      <c r="D3"/>
      <c r="E3"/>
    </row>
    <row r="4" spans="1:17" ht="42" customHeight="1" x14ac:dyDescent="0.2">
      <c r="A4" s="508" t="s">
        <v>220</v>
      </c>
      <c r="B4" s="272" t="s">
        <v>97</v>
      </c>
      <c r="C4" s="309" t="s">
        <v>361</v>
      </c>
      <c r="D4" s="309" t="s">
        <v>369</v>
      </c>
      <c r="E4" s="306" t="s">
        <v>221</v>
      </c>
    </row>
    <row r="5" spans="1:17" ht="48" customHeight="1" x14ac:dyDescent="0.2">
      <c r="A5" s="509"/>
      <c r="B5" s="359"/>
      <c r="C5" s="360"/>
      <c r="D5" s="360"/>
      <c r="E5" s="361"/>
    </row>
    <row r="6" spans="1:17" ht="20" x14ac:dyDescent="0.2">
      <c r="A6" s="381" t="s">
        <v>448</v>
      </c>
      <c r="B6" s="270" t="s">
        <v>102</v>
      </c>
      <c r="C6" s="385">
        <v>0.44</v>
      </c>
      <c r="D6" s="385">
        <v>0.31</v>
      </c>
      <c r="E6" s="386">
        <v>20.2</v>
      </c>
    </row>
    <row r="7" spans="1:17" ht="20" x14ac:dyDescent="0.2">
      <c r="A7" s="269" t="s">
        <v>407</v>
      </c>
      <c r="B7" s="187"/>
      <c r="C7" s="39"/>
      <c r="D7" s="39"/>
      <c r="E7" s="117"/>
      <c r="H7" s="184" t="e">
        <f>VLOOKUP($B7,Sheet1!A$3:B$14,2)</f>
        <v>#N/A</v>
      </c>
      <c r="I7" s="184" t="e">
        <f>C6-$H7</f>
        <v>#N/A</v>
      </c>
      <c r="J7" s="184" t="e">
        <f>D6-$H7</f>
        <v>#N/A</v>
      </c>
      <c r="L7" t="s">
        <v>370</v>
      </c>
      <c r="N7" s="184" t="e">
        <f>C6+$H7</f>
        <v>#N/A</v>
      </c>
      <c r="O7" s="184" t="e">
        <f>D6+$H7</f>
        <v>#N/A</v>
      </c>
      <c r="Q7" t="s">
        <v>371</v>
      </c>
    </row>
    <row r="8" spans="1:17" ht="20" x14ac:dyDescent="0.2">
      <c r="A8" s="47" t="s">
        <v>123</v>
      </c>
      <c r="B8" s="271" t="s">
        <v>102</v>
      </c>
      <c r="C8" s="324">
        <v>0.4</v>
      </c>
      <c r="D8" s="324">
        <v>0.28000000000000003</v>
      </c>
      <c r="E8" s="307">
        <v>20</v>
      </c>
      <c r="H8" s="184"/>
    </row>
    <row r="9" spans="1:17" ht="20" x14ac:dyDescent="0.2">
      <c r="A9" s="13" t="s">
        <v>125</v>
      </c>
      <c r="B9" s="187"/>
      <c r="C9" s="39"/>
      <c r="D9" s="39"/>
      <c r="E9" s="117"/>
      <c r="H9" s="184" t="e">
        <f>VLOOKUP($B9,Sheet1!A$3:B$14,2)</f>
        <v>#N/A</v>
      </c>
      <c r="I9" s="184" t="e">
        <f>C8-$H9</f>
        <v>#N/A</v>
      </c>
      <c r="J9" s="184" t="e">
        <f>D8-$H9</f>
        <v>#N/A</v>
      </c>
      <c r="L9" t="s">
        <v>370</v>
      </c>
      <c r="N9" s="184" t="e">
        <f>C8+$H9</f>
        <v>#N/A</v>
      </c>
      <c r="O9" s="184" t="e">
        <f>D8+$H9</f>
        <v>#N/A</v>
      </c>
      <c r="Q9" t="s">
        <v>371</v>
      </c>
    </row>
    <row r="10" spans="1:17" ht="20" x14ac:dyDescent="0.2">
      <c r="A10" s="47" t="s">
        <v>127</v>
      </c>
      <c r="B10" s="271" t="s">
        <v>102</v>
      </c>
      <c r="C10" s="324">
        <v>0.37</v>
      </c>
      <c r="D10" s="324">
        <v>0.25</v>
      </c>
      <c r="E10" s="307">
        <v>19.600000000000001</v>
      </c>
      <c r="H10" s="184"/>
    </row>
    <row r="11" spans="1:17" ht="20" x14ac:dyDescent="0.2">
      <c r="A11" s="13" t="s">
        <v>129</v>
      </c>
      <c r="B11" s="187"/>
      <c r="C11" s="39"/>
      <c r="D11" s="39"/>
      <c r="E11" s="117"/>
      <c r="H11" s="184" t="e">
        <f>VLOOKUP($B11,Sheet1!A$3:B$14,2)</f>
        <v>#N/A</v>
      </c>
      <c r="I11" s="184" t="e">
        <f>C10-$H11</f>
        <v>#N/A</v>
      </c>
      <c r="J11" s="184" t="e">
        <f>D10-$H11</f>
        <v>#N/A</v>
      </c>
      <c r="L11" t="s">
        <v>370</v>
      </c>
      <c r="N11" s="184" t="e">
        <f>C10+$H11</f>
        <v>#N/A</v>
      </c>
      <c r="O11" s="184" t="e">
        <f>D10+$H11</f>
        <v>#N/A</v>
      </c>
      <c r="Q11" t="s">
        <v>371</v>
      </c>
    </row>
    <row r="12" spans="1:17" ht="20" x14ac:dyDescent="0.2">
      <c r="A12" s="362" t="s">
        <v>214</v>
      </c>
      <c r="B12" s="271" t="s">
        <v>102</v>
      </c>
      <c r="C12" s="324">
        <v>0.27</v>
      </c>
      <c r="D12" s="324">
        <v>0.18</v>
      </c>
      <c r="E12" s="307">
        <v>17.899999999999999</v>
      </c>
      <c r="H12" s="184"/>
    </row>
    <row r="13" spans="1:17" ht="20" x14ac:dyDescent="0.2">
      <c r="A13" s="208" t="s">
        <v>223</v>
      </c>
      <c r="B13" s="268"/>
      <c r="C13" s="39"/>
      <c r="D13" s="39"/>
      <c r="E13" s="117"/>
      <c r="H13" s="184" t="e">
        <f>VLOOKUP($B13,Sheet1!A$3:B$14,2)</f>
        <v>#N/A</v>
      </c>
      <c r="I13" s="184" t="e">
        <f>C12-$H13</f>
        <v>#N/A</v>
      </c>
      <c r="J13" s="184" t="e">
        <f>D12-$H13</f>
        <v>#N/A</v>
      </c>
      <c r="L13" t="s">
        <v>370</v>
      </c>
      <c r="N13" s="184" t="e">
        <f>C12+$H13</f>
        <v>#N/A</v>
      </c>
      <c r="O13" s="184" t="e">
        <f>D12+$H13</f>
        <v>#N/A</v>
      </c>
      <c r="Q13" t="s">
        <v>371</v>
      </c>
    </row>
    <row r="14" spans="1:17" ht="20" x14ac:dyDescent="0.2">
      <c r="A14" s="47" t="s">
        <v>134</v>
      </c>
      <c r="B14" s="271" t="s">
        <v>102</v>
      </c>
      <c r="C14" s="324">
        <v>0.43</v>
      </c>
      <c r="D14" s="324">
        <v>0.3</v>
      </c>
      <c r="E14" s="307">
        <v>20.5</v>
      </c>
      <c r="H14" s="184"/>
    </row>
    <row r="15" spans="1:17" ht="20" x14ac:dyDescent="0.2">
      <c r="A15" s="13" t="s">
        <v>192</v>
      </c>
      <c r="B15" s="187"/>
      <c r="C15" s="39"/>
      <c r="D15" s="39"/>
      <c r="E15" s="117"/>
      <c r="H15" s="184" t="e">
        <f>VLOOKUP($B15,Sheet1!A$3:B$14,2)</f>
        <v>#N/A</v>
      </c>
      <c r="I15" s="184" t="e">
        <f>C14-$H15</f>
        <v>#N/A</v>
      </c>
      <c r="J15" s="184" t="e">
        <f>D14-$H15</f>
        <v>#N/A</v>
      </c>
      <c r="L15" t="s">
        <v>370</v>
      </c>
      <c r="N15" s="184" t="e">
        <f>C14+$H15</f>
        <v>#N/A</v>
      </c>
      <c r="O15" s="184" t="e">
        <f>D14+$H15</f>
        <v>#N/A</v>
      </c>
      <c r="Q15" t="s">
        <v>371</v>
      </c>
    </row>
    <row r="16" spans="1:17" ht="20" x14ac:dyDescent="0.2">
      <c r="A16" s="13" t="s">
        <v>137</v>
      </c>
      <c r="B16" s="187"/>
      <c r="C16" s="39"/>
      <c r="D16" s="39"/>
      <c r="E16" s="117"/>
      <c r="H16" s="184" t="e">
        <f>VLOOKUP($B16,Sheet1!A$3:B$14,2)</f>
        <v>#N/A</v>
      </c>
      <c r="I16" s="184" t="e">
        <f>C14-$H16</f>
        <v>#N/A</v>
      </c>
      <c r="J16" s="184" t="e">
        <f>D14-$H16</f>
        <v>#N/A</v>
      </c>
      <c r="L16" t="s">
        <v>370</v>
      </c>
      <c r="N16" s="184" t="e">
        <f>C14+$H16</f>
        <v>#N/A</v>
      </c>
      <c r="O16" s="184" t="e">
        <f>D14+$H16</f>
        <v>#N/A</v>
      </c>
      <c r="Q16" t="s">
        <v>371</v>
      </c>
    </row>
    <row r="17" spans="1:17" ht="20" x14ac:dyDescent="0.2">
      <c r="A17" s="13" t="s">
        <v>195</v>
      </c>
      <c r="B17" s="187"/>
      <c r="C17" s="39"/>
      <c r="D17" s="39"/>
      <c r="E17" s="117"/>
      <c r="H17" s="184" t="e">
        <f>VLOOKUP($B17,Sheet1!A$3:B$14,2)</f>
        <v>#N/A</v>
      </c>
      <c r="I17" s="184" t="e">
        <f>C6-$H17</f>
        <v>#N/A</v>
      </c>
      <c r="J17" s="184" t="e">
        <f>D6-$H17</f>
        <v>#N/A</v>
      </c>
      <c r="L17" t="s">
        <v>370</v>
      </c>
      <c r="N17" s="184" t="e">
        <f>C6+$H17</f>
        <v>#N/A</v>
      </c>
      <c r="O17" s="184" t="e">
        <f>D6+$H17</f>
        <v>#N/A</v>
      </c>
      <c r="Q17" t="s">
        <v>371</v>
      </c>
    </row>
    <row r="18" spans="1:17" ht="20" x14ac:dyDescent="0.2">
      <c r="A18" s="13" t="s">
        <v>197</v>
      </c>
      <c r="B18" s="187"/>
      <c r="C18" s="39"/>
      <c r="D18" s="39"/>
      <c r="E18" s="117"/>
      <c r="H18" s="184" t="e">
        <f>VLOOKUP($B18,Sheet1!A$3:B$14,2)</f>
        <v>#N/A</v>
      </c>
      <c r="I18" s="184" t="e">
        <f>C6-$H18</f>
        <v>#N/A</v>
      </c>
      <c r="J18" s="184" t="e">
        <f>D6-$H18</f>
        <v>#N/A</v>
      </c>
      <c r="L18" t="s">
        <v>370</v>
      </c>
      <c r="N18" s="184" t="e">
        <f>C6+$H18</f>
        <v>#N/A</v>
      </c>
      <c r="O18" s="184" t="e">
        <f>D6+$H18</f>
        <v>#N/A</v>
      </c>
      <c r="Q18" t="s">
        <v>371</v>
      </c>
    </row>
    <row r="19" spans="1:17" ht="20" x14ac:dyDescent="0.2">
      <c r="A19" s="13" t="s">
        <v>199</v>
      </c>
      <c r="B19" s="187"/>
      <c r="C19" s="349"/>
      <c r="D19" s="349"/>
      <c r="E19" s="117"/>
      <c r="H19" s="184" t="e">
        <f>VLOOKUP($B19,Sheet1!A$3:B$14,2)</f>
        <v>#N/A</v>
      </c>
      <c r="I19" s="184" t="e">
        <f>C6-$H19</f>
        <v>#N/A</v>
      </c>
      <c r="J19" s="184" t="e">
        <f>D6-$H19</f>
        <v>#N/A</v>
      </c>
      <c r="L19" t="s">
        <v>370</v>
      </c>
      <c r="N19" s="184" t="e">
        <f>C6+$H19</f>
        <v>#N/A</v>
      </c>
      <c r="O19" s="184" t="e">
        <f>D6+$H19</f>
        <v>#N/A</v>
      </c>
      <c r="Q19" t="s">
        <v>371</v>
      </c>
    </row>
    <row r="20" spans="1:17" ht="20" x14ac:dyDescent="0.2">
      <c r="A20" s="13" t="s">
        <v>201</v>
      </c>
      <c r="B20" s="187"/>
      <c r="C20" s="349"/>
      <c r="D20" s="349"/>
      <c r="E20" s="117"/>
      <c r="H20" s="184" t="e">
        <f>VLOOKUP($B20,Sheet1!A$3:B$14,2)</f>
        <v>#N/A</v>
      </c>
      <c r="I20" s="184" t="e">
        <f>C6-$H20</f>
        <v>#N/A</v>
      </c>
      <c r="J20" s="184" t="e">
        <f>D6-$H20</f>
        <v>#N/A</v>
      </c>
      <c r="L20" t="s">
        <v>370</v>
      </c>
      <c r="N20" s="184" t="e">
        <f>C6+$H20</f>
        <v>#N/A</v>
      </c>
      <c r="O20" s="184" t="e">
        <f>D6+$H20</f>
        <v>#N/A</v>
      </c>
      <c r="Q20" t="s">
        <v>371</v>
      </c>
    </row>
    <row r="21" spans="1:17" ht="20" x14ac:dyDescent="0.2">
      <c r="A21" s="47" t="s">
        <v>218</v>
      </c>
      <c r="B21" s="271" t="s">
        <v>102</v>
      </c>
      <c r="C21" s="324">
        <v>0.43</v>
      </c>
      <c r="D21" s="324">
        <v>0.3</v>
      </c>
      <c r="E21" s="307">
        <v>20.7</v>
      </c>
      <c r="H21" s="184"/>
    </row>
    <row r="22" spans="1:17" ht="20" x14ac:dyDescent="0.2">
      <c r="A22" s="13" t="s">
        <v>205</v>
      </c>
      <c r="B22" s="187"/>
      <c r="C22" s="39"/>
      <c r="D22" s="39"/>
      <c r="E22" s="117"/>
      <c r="H22" s="184" t="e">
        <f>VLOOKUP($B22,Sheet1!A$3:B$14,2)</f>
        <v>#N/A</v>
      </c>
      <c r="I22" s="184" t="e">
        <f>C21-$H22</f>
        <v>#N/A</v>
      </c>
      <c r="J22" s="184" t="e">
        <f>D21-$H22</f>
        <v>#N/A</v>
      </c>
      <c r="L22" t="s">
        <v>370</v>
      </c>
      <c r="N22" s="184" t="e">
        <f>C21+$H22</f>
        <v>#N/A</v>
      </c>
      <c r="O22" s="184" t="e">
        <f>D21+$H22</f>
        <v>#N/A</v>
      </c>
      <c r="Q22" t="s">
        <v>371</v>
      </c>
    </row>
    <row r="23" spans="1:17" ht="20" x14ac:dyDescent="0.2">
      <c r="A23" s="50" t="s">
        <v>207</v>
      </c>
      <c r="B23" s="187"/>
      <c r="C23" s="39"/>
      <c r="D23" s="39"/>
      <c r="E23" s="117"/>
      <c r="H23" s="184" t="e">
        <f>VLOOKUP($B23,Sheet1!A$3:B$14,2)</f>
        <v>#N/A</v>
      </c>
      <c r="I23" s="184" t="e">
        <f>C6-$H23</f>
        <v>#N/A</v>
      </c>
      <c r="J23" s="184" t="e">
        <f>D6-$H23</f>
        <v>#N/A</v>
      </c>
      <c r="L23" t="s">
        <v>370</v>
      </c>
      <c r="N23" s="184" t="e">
        <f>C6+$H23</f>
        <v>#N/A</v>
      </c>
      <c r="O23" s="184" t="e">
        <f>D6+$H23</f>
        <v>#N/A</v>
      </c>
      <c r="Q23" t="s">
        <v>371</v>
      </c>
    </row>
    <row r="24" spans="1:17" ht="20" x14ac:dyDescent="0.2">
      <c r="A24" s="50" t="s">
        <v>143</v>
      </c>
      <c r="B24" s="187"/>
      <c r="C24" s="39"/>
      <c r="D24" s="39"/>
      <c r="E24" s="117"/>
      <c r="H24" s="184" t="e">
        <f>VLOOKUP($B24,Sheet1!A$3:B$14,2)</f>
        <v>#N/A</v>
      </c>
      <c r="I24" s="184" t="e">
        <f>C6-$H24</f>
        <v>#N/A</v>
      </c>
      <c r="J24" s="184" t="e">
        <f>D6-$H24</f>
        <v>#N/A</v>
      </c>
      <c r="L24" t="s">
        <v>370</v>
      </c>
      <c r="N24" s="184" t="e">
        <f>C6+$H24</f>
        <v>#N/A</v>
      </c>
      <c r="O24" s="184" t="e">
        <f>D6+$H24</f>
        <v>#N/A</v>
      </c>
      <c r="Q24" t="s">
        <v>371</v>
      </c>
    </row>
    <row r="25" spans="1:17" x14ac:dyDescent="0.2">
      <c r="A25" t="s">
        <v>365</v>
      </c>
    </row>
  </sheetData>
  <sheetProtection algorithmName="SHA-512" hashValue="hRYngkghRIphE/1sbJN3hzdqCG5TKNKh+NXh04c8T4QvuW302LGUy4I/LqU96BJvKhOFlJz9DTifz0c6LtiXsg==" saltValue="mr6MY2tCvoRrwMBgK7H9MA==" spinCount="100000" sheet="1" selectLockedCells="1"/>
  <mergeCells count="2">
    <mergeCell ref="A4:A5"/>
    <mergeCell ref="A2:E2"/>
  </mergeCells>
  <conditionalFormatting sqref="C7:D7">
    <cfRule type="cellIs" dxfId="469" priority="56" stopIfTrue="1" operator="between">
      <formula>N$7</formula>
      <formula>I$7</formula>
    </cfRule>
    <cfRule type="cellIs" dxfId="468" priority="55" stopIfTrue="1" operator="greaterThanOrEqual">
      <formula>N$7</formula>
    </cfRule>
    <cfRule type="cellIs" dxfId="467" priority="54" stopIfTrue="1" operator="lessThanOrEqual">
      <formula>I$7</formula>
    </cfRule>
    <cfRule type="expression" dxfId="466" priority="53" stopIfTrue="1">
      <formula>($B7&lt;=5)</formula>
    </cfRule>
  </conditionalFormatting>
  <conditionalFormatting sqref="C9:D9">
    <cfRule type="cellIs" dxfId="465" priority="48" operator="between">
      <formula>N$9</formula>
      <formula>I$9</formula>
    </cfRule>
    <cfRule type="cellIs" dxfId="464" priority="47" operator="greaterThanOrEqual">
      <formula>N$9</formula>
    </cfRule>
    <cfRule type="cellIs" dxfId="463" priority="46" operator="lessThanOrEqual">
      <formula>I$9</formula>
    </cfRule>
    <cfRule type="expression" dxfId="462" priority="45" stopIfTrue="1">
      <formula>($B9&lt;=5)</formula>
    </cfRule>
  </conditionalFormatting>
  <conditionalFormatting sqref="C11:D11">
    <cfRule type="expression" dxfId="461" priority="41" stopIfTrue="1">
      <formula>($B11&lt;=5)</formula>
    </cfRule>
    <cfRule type="cellIs" dxfId="460" priority="42" operator="lessThanOrEqual">
      <formula>I$11</formula>
    </cfRule>
    <cfRule type="cellIs" dxfId="459" priority="43" stopIfTrue="1" operator="greaterThanOrEqual">
      <formula>N$11</formula>
    </cfRule>
    <cfRule type="cellIs" dxfId="458" priority="44" stopIfTrue="1" operator="between">
      <formula>N$11</formula>
      <formula>I$11</formula>
    </cfRule>
  </conditionalFormatting>
  <conditionalFormatting sqref="C13:D13">
    <cfRule type="cellIs" dxfId="457" priority="38" stopIfTrue="1" operator="lessThanOrEqual">
      <formula>I$13</formula>
    </cfRule>
    <cfRule type="cellIs" dxfId="456" priority="39" operator="greaterThanOrEqual">
      <formula>N$13</formula>
    </cfRule>
    <cfRule type="cellIs" dxfId="455" priority="40" stopIfTrue="1" operator="between">
      <formula>N$13</formula>
      <formula>I$13</formula>
    </cfRule>
    <cfRule type="expression" dxfId="454" priority="37" stopIfTrue="1">
      <formula>($B13&lt;=5)</formula>
    </cfRule>
  </conditionalFormatting>
  <conditionalFormatting sqref="C15:D18">
    <cfRule type="cellIs" dxfId="453" priority="8" operator="between">
      <formula>N15</formula>
      <formula>I15</formula>
    </cfRule>
    <cfRule type="cellIs" dxfId="452" priority="7" operator="greaterThanOrEqual">
      <formula>N15</formula>
    </cfRule>
    <cfRule type="cellIs" dxfId="451" priority="6" stopIfTrue="1" operator="lessThanOrEqual">
      <formula>I15</formula>
    </cfRule>
    <cfRule type="expression" dxfId="450" priority="5" stopIfTrue="1">
      <formula>($B15&lt;=5)</formula>
    </cfRule>
  </conditionalFormatting>
  <conditionalFormatting sqref="C22:D24">
    <cfRule type="cellIs" dxfId="449" priority="4" operator="between">
      <formula>N22</formula>
      <formula>I22</formula>
    </cfRule>
    <cfRule type="cellIs" dxfId="448" priority="3" operator="greaterThanOrEqual">
      <formula>N22</formula>
    </cfRule>
    <cfRule type="cellIs" dxfId="447" priority="2" stopIfTrue="1" operator="lessThanOrEqual">
      <formula>I22</formula>
    </cfRule>
    <cfRule type="expression" dxfId="446" priority="1" stopIfTrue="1">
      <formula>($B22&lt;=5)</formula>
    </cfRule>
  </conditionalFormatting>
  <pageMargins left="0.7" right="0.45" top="0.75" bottom="0.75" header="0.3" footer="0.3"/>
  <pageSetup paperSize="9" scale="76"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M55"/>
  <sheetViews>
    <sheetView topLeftCell="A8" zoomScale="125" zoomScaleNormal="125" zoomScalePageLayoutView="50" workbookViewId="0">
      <selection activeCell="B8" sqref="B8"/>
    </sheetView>
  </sheetViews>
  <sheetFormatPr baseColWidth="10" defaultColWidth="10.83203125" defaultRowHeight="25.25" customHeight="1" x14ac:dyDescent="0.2"/>
  <cols>
    <col min="1" max="1" width="31.33203125" style="12" customWidth="1"/>
    <col min="2" max="2" width="7" style="12" customWidth="1"/>
    <col min="3" max="11" width="11" style="12" bestFit="1" customWidth="1"/>
    <col min="12" max="12" width="10.83203125" style="12"/>
    <col min="13" max="13" width="12.33203125" style="12" customWidth="1"/>
    <col min="14" max="14" width="11" style="12" hidden="1" customWidth="1"/>
    <col min="15" max="16" width="12.6640625" style="12" hidden="1" customWidth="1"/>
    <col min="17" max="24" width="11" style="12" hidden="1" customWidth="1"/>
    <col min="25" max="28" width="10.83203125" style="12" hidden="1" customWidth="1"/>
    <col min="29" max="39" width="0" style="12" hidden="1" customWidth="1"/>
    <col min="40" max="16384" width="10.83203125" style="12"/>
  </cols>
  <sheetData>
    <row r="1" spans="1:26" ht="34" customHeight="1" x14ac:dyDescent="0.3">
      <c r="A1" s="338" t="s">
        <v>403</v>
      </c>
    </row>
    <row r="2" spans="1:26" ht="25.25" customHeight="1" x14ac:dyDescent="0.2">
      <c r="A2" s="334" t="s">
        <v>477</v>
      </c>
    </row>
    <row r="3" spans="1:26" ht="25.25" customHeight="1" x14ac:dyDescent="0.2">
      <c r="A3" s="13" t="s">
        <v>212</v>
      </c>
      <c r="B3" s="42" t="s">
        <v>97</v>
      </c>
      <c r="C3" s="506" t="s">
        <v>213</v>
      </c>
      <c r="D3" s="507"/>
      <c r="E3" s="506" t="s">
        <v>24</v>
      </c>
      <c r="F3" s="507"/>
      <c r="G3" s="506" t="s">
        <v>25</v>
      </c>
      <c r="H3" s="507"/>
      <c r="I3" s="506" t="s">
        <v>26</v>
      </c>
      <c r="J3" s="507"/>
      <c r="K3" s="487" t="s">
        <v>77</v>
      </c>
      <c r="L3" s="512"/>
      <c r="M3" s="87" t="s">
        <v>78</v>
      </c>
      <c r="N3" s="42" t="s">
        <v>97</v>
      </c>
      <c r="O3" s="506" t="s">
        <v>213</v>
      </c>
      <c r="P3" s="507"/>
      <c r="Q3" s="506" t="s">
        <v>24</v>
      </c>
      <c r="R3" s="507"/>
      <c r="S3" s="506" t="s">
        <v>25</v>
      </c>
      <c r="T3" s="507"/>
      <c r="U3" s="506" t="s">
        <v>26</v>
      </c>
      <c r="V3" s="507"/>
      <c r="W3" s="487" t="s">
        <v>77</v>
      </c>
      <c r="X3" s="512"/>
      <c r="Y3" s="56" t="s">
        <v>78</v>
      </c>
    </row>
    <row r="4" spans="1:26" ht="25.25" customHeight="1" x14ac:dyDescent="0.2">
      <c r="A4" s="13"/>
      <c r="B4" s="42"/>
      <c r="C4" s="42" t="s">
        <v>45</v>
      </c>
      <c r="D4" s="42" t="s">
        <v>46</v>
      </c>
      <c r="E4" s="42" t="s">
        <v>45</v>
      </c>
      <c r="F4" s="42" t="s">
        <v>46</v>
      </c>
      <c r="G4" s="42" t="s">
        <v>45</v>
      </c>
      <c r="H4" s="42" t="s">
        <v>46</v>
      </c>
      <c r="I4" s="42" t="s">
        <v>45</v>
      </c>
      <c r="J4" s="42" t="s">
        <v>46</v>
      </c>
      <c r="K4" s="42" t="s">
        <v>45</v>
      </c>
      <c r="L4" s="42" t="s">
        <v>46</v>
      </c>
      <c r="M4" s="42" t="s">
        <v>45</v>
      </c>
      <c r="N4" s="42"/>
      <c r="O4" s="42" t="s">
        <v>45</v>
      </c>
      <c r="P4" s="42" t="s">
        <v>46</v>
      </c>
      <c r="Q4" s="42" t="s">
        <v>45</v>
      </c>
      <c r="R4" s="42" t="s">
        <v>46</v>
      </c>
      <c r="S4" s="42" t="s">
        <v>45</v>
      </c>
      <c r="T4" s="42" t="s">
        <v>46</v>
      </c>
      <c r="U4" s="42" t="s">
        <v>45</v>
      </c>
      <c r="V4" s="42" t="s">
        <v>46</v>
      </c>
      <c r="W4" s="42" t="s">
        <v>45</v>
      </c>
      <c r="X4" s="42" t="s">
        <v>46</v>
      </c>
      <c r="Y4" s="42" t="s">
        <v>45</v>
      </c>
    </row>
    <row r="5" spans="1:26" ht="25.25" hidden="1" customHeight="1" x14ac:dyDescent="0.2">
      <c r="A5" s="47" t="s">
        <v>101</v>
      </c>
      <c r="B5" s="8"/>
      <c r="C5" s="9">
        <v>0.53</v>
      </c>
      <c r="D5" s="9">
        <v>0.05</v>
      </c>
      <c r="E5" s="9">
        <v>0.66</v>
      </c>
      <c r="F5" s="9">
        <v>0.19</v>
      </c>
      <c r="G5" s="9">
        <v>0.74</v>
      </c>
      <c r="H5" s="9">
        <v>0.15</v>
      </c>
      <c r="I5" s="9">
        <v>0.7</v>
      </c>
      <c r="J5" s="9">
        <v>0.17</v>
      </c>
      <c r="K5" s="9">
        <v>0.73</v>
      </c>
      <c r="L5" s="9">
        <v>0.23</v>
      </c>
      <c r="M5" s="9">
        <v>0.81</v>
      </c>
      <c r="N5" s="54"/>
      <c r="O5" s="25" t="e">
        <f t="shared" ref="O5:Y5" si="0">C5+$N6</f>
        <v>#N/A</v>
      </c>
      <c r="P5" s="25" t="e">
        <f t="shared" si="0"/>
        <v>#N/A</v>
      </c>
      <c r="Q5" s="25" t="e">
        <f t="shared" si="0"/>
        <v>#N/A</v>
      </c>
      <c r="R5" s="25" t="e">
        <f t="shared" si="0"/>
        <v>#N/A</v>
      </c>
      <c r="S5" s="25" t="e">
        <f t="shared" si="0"/>
        <v>#N/A</v>
      </c>
      <c r="T5" s="25" t="e">
        <f t="shared" si="0"/>
        <v>#N/A</v>
      </c>
      <c r="U5" s="25" t="e">
        <f t="shared" si="0"/>
        <v>#N/A</v>
      </c>
      <c r="V5" s="25" t="e">
        <f t="shared" si="0"/>
        <v>#N/A</v>
      </c>
      <c r="W5" s="25" t="e">
        <f t="shared" si="0"/>
        <v>#N/A</v>
      </c>
      <c r="X5" s="25" t="e">
        <f t="shared" si="0"/>
        <v>#N/A</v>
      </c>
      <c r="Y5" s="25" t="e">
        <f t="shared" si="0"/>
        <v>#N/A</v>
      </c>
      <c r="Z5" s="27" t="s">
        <v>103</v>
      </c>
    </row>
    <row r="6" spans="1:26" ht="25.25" hidden="1" customHeight="1" x14ac:dyDescent="0.2">
      <c r="A6" s="13" t="s">
        <v>104</v>
      </c>
      <c r="B6" s="38"/>
      <c r="C6" s="39"/>
      <c r="D6" s="39"/>
      <c r="E6" s="39"/>
      <c r="F6" s="39"/>
      <c r="G6" s="39"/>
      <c r="H6" s="39"/>
      <c r="I6" s="39"/>
      <c r="J6" s="39"/>
      <c r="K6" s="39"/>
      <c r="L6" s="39"/>
      <c r="M6" s="39"/>
      <c r="N6" s="54" t="e">
        <f>VLOOKUP($B6,Sheet1!$A$3:$B$14,2)</f>
        <v>#N/A</v>
      </c>
      <c r="O6" s="25" t="e">
        <f t="shared" ref="O6:Y6" si="1">C5-$N6</f>
        <v>#N/A</v>
      </c>
      <c r="P6" s="25" t="e">
        <f t="shared" si="1"/>
        <v>#N/A</v>
      </c>
      <c r="Q6" s="25" t="e">
        <f t="shared" si="1"/>
        <v>#N/A</v>
      </c>
      <c r="R6" s="25" t="e">
        <f t="shared" si="1"/>
        <v>#N/A</v>
      </c>
      <c r="S6" s="25" t="e">
        <f t="shared" si="1"/>
        <v>#N/A</v>
      </c>
      <c r="T6" s="25" t="e">
        <f t="shared" si="1"/>
        <v>#N/A</v>
      </c>
      <c r="U6" s="25" t="e">
        <f t="shared" si="1"/>
        <v>#N/A</v>
      </c>
      <c r="V6" s="25" t="e">
        <f t="shared" si="1"/>
        <v>#N/A</v>
      </c>
      <c r="W6" s="25" t="e">
        <f t="shared" si="1"/>
        <v>#N/A</v>
      </c>
      <c r="X6" s="25" t="e">
        <f t="shared" si="1"/>
        <v>#N/A</v>
      </c>
      <c r="Y6" s="25" t="e">
        <f t="shared" si="1"/>
        <v>#N/A</v>
      </c>
      <c r="Z6" s="30" t="s">
        <v>105</v>
      </c>
    </row>
    <row r="7" spans="1:26" ht="25.25" customHeight="1" x14ac:dyDescent="0.2">
      <c r="A7" s="47" t="s">
        <v>106</v>
      </c>
      <c r="B7" s="8"/>
      <c r="C7" s="9">
        <v>0.65</v>
      </c>
      <c r="D7" s="9">
        <v>0.11</v>
      </c>
      <c r="E7" s="9">
        <v>0.73</v>
      </c>
      <c r="F7" s="9">
        <v>0.27</v>
      </c>
      <c r="G7" s="9">
        <v>0.78</v>
      </c>
      <c r="H7" s="9">
        <v>0.2</v>
      </c>
      <c r="I7" s="9">
        <v>0.79</v>
      </c>
      <c r="J7" s="9">
        <v>0.27</v>
      </c>
      <c r="K7" s="9">
        <v>0.78</v>
      </c>
      <c r="L7" s="9">
        <v>0.36</v>
      </c>
      <c r="M7" s="9">
        <v>0.83</v>
      </c>
      <c r="N7" s="2"/>
      <c r="O7" s="25" t="e">
        <f t="shared" ref="O7:Y7" si="2">C7+$N8</f>
        <v>#N/A</v>
      </c>
      <c r="P7" s="25" t="e">
        <f t="shared" si="2"/>
        <v>#N/A</v>
      </c>
      <c r="Q7" s="25" t="e">
        <f t="shared" si="2"/>
        <v>#N/A</v>
      </c>
      <c r="R7" s="25" t="e">
        <f t="shared" si="2"/>
        <v>#N/A</v>
      </c>
      <c r="S7" s="25" t="e">
        <f t="shared" si="2"/>
        <v>#N/A</v>
      </c>
      <c r="T7" s="25" t="e">
        <f t="shared" si="2"/>
        <v>#N/A</v>
      </c>
      <c r="U7" s="25" t="e">
        <f t="shared" si="2"/>
        <v>#N/A</v>
      </c>
      <c r="V7" s="25" t="e">
        <f t="shared" si="2"/>
        <v>#N/A</v>
      </c>
      <c r="W7" s="25" t="e">
        <f t="shared" si="2"/>
        <v>#N/A</v>
      </c>
      <c r="X7" s="25" t="e">
        <f t="shared" si="2"/>
        <v>#N/A</v>
      </c>
      <c r="Y7" s="25" t="e">
        <f t="shared" si="2"/>
        <v>#N/A</v>
      </c>
      <c r="Z7" s="30" t="s">
        <v>6</v>
      </c>
    </row>
    <row r="8" spans="1:26" ht="25.25" customHeight="1" x14ac:dyDescent="0.2">
      <c r="A8" s="13" t="s">
        <v>107</v>
      </c>
      <c r="B8" s="38"/>
      <c r="C8" s="39"/>
      <c r="D8" s="39"/>
      <c r="E8" s="39"/>
      <c r="F8" s="39"/>
      <c r="G8" s="39"/>
      <c r="H8" s="39"/>
      <c r="I8" s="39"/>
      <c r="J8" s="39"/>
      <c r="K8" s="39"/>
      <c r="L8" s="39"/>
      <c r="M8" s="39"/>
      <c r="N8" s="54" t="e">
        <f>VLOOKUP($B8,Sheet1!$A$3:$B$14,2)</f>
        <v>#N/A</v>
      </c>
      <c r="O8" s="25" t="e">
        <f t="shared" ref="O8:Y8" si="3">C7-$N8</f>
        <v>#N/A</v>
      </c>
      <c r="P8" s="25" t="e">
        <f t="shared" si="3"/>
        <v>#N/A</v>
      </c>
      <c r="Q8" s="25" t="e">
        <f t="shared" si="3"/>
        <v>#N/A</v>
      </c>
      <c r="R8" s="25" t="e">
        <f t="shared" si="3"/>
        <v>#N/A</v>
      </c>
      <c r="S8" s="25" t="e">
        <f t="shared" si="3"/>
        <v>#N/A</v>
      </c>
      <c r="T8" s="25" t="e">
        <f t="shared" si="3"/>
        <v>#N/A</v>
      </c>
      <c r="U8" s="25" t="e">
        <f t="shared" si="3"/>
        <v>#N/A</v>
      </c>
      <c r="V8" s="25" t="e">
        <f t="shared" si="3"/>
        <v>#N/A</v>
      </c>
      <c r="W8" s="25" t="e">
        <f t="shared" si="3"/>
        <v>#N/A</v>
      </c>
      <c r="X8" s="25" t="e">
        <f t="shared" si="3"/>
        <v>#N/A</v>
      </c>
      <c r="Y8" s="25" t="e">
        <f t="shared" si="3"/>
        <v>#N/A</v>
      </c>
      <c r="Z8" s="30" t="s">
        <v>7</v>
      </c>
    </row>
    <row r="9" spans="1:26" ht="25.25" customHeight="1" x14ac:dyDescent="0.2">
      <c r="A9" s="47" t="s">
        <v>106</v>
      </c>
      <c r="B9" s="8"/>
      <c r="C9" s="9">
        <v>0.65</v>
      </c>
      <c r="D9" s="9">
        <v>0.11</v>
      </c>
      <c r="E9" s="9">
        <v>0.73</v>
      </c>
      <c r="F9" s="9">
        <v>0.27</v>
      </c>
      <c r="G9" s="9">
        <v>0.78</v>
      </c>
      <c r="H9" s="9">
        <v>0.2</v>
      </c>
      <c r="I9" s="9">
        <v>0.79</v>
      </c>
      <c r="J9" s="9">
        <v>0.27</v>
      </c>
      <c r="K9" s="9">
        <v>0.78</v>
      </c>
      <c r="L9" s="9">
        <v>0.36</v>
      </c>
      <c r="M9" s="9">
        <v>0.83</v>
      </c>
      <c r="N9" s="2"/>
      <c r="O9" s="25" t="e">
        <f t="shared" ref="O9:Y9" si="4">C9+$N10</f>
        <v>#N/A</v>
      </c>
      <c r="P9" s="25" t="e">
        <f t="shared" si="4"/>
        <v>#N/A</v>
      </c>
      <c r="Q9" s="25" t="e">
        <f t="shared" si="4"/>
        <v>#N/A</v>
      </c>
      <c r="R9" s="25" t="e">
        <f t="shared" si="4"/>
        <v>#N/A</v>
      </c>
      <c r="S9" s="25" t="e">
        <f t="shared" si="4"/>
        <v>#N/A</v>
      </c>
      <c r="T9" s="25" t="e">
        <f t="shared" si="4"/>
        <v>#N/A</v>
      </c>
      <c r="U9" s="25" t="e">
        <f t="shared" si="4"/>
        <v>#N/A</v>
      </c>
      <c r="V9" s="25" t="e">
        <f t="shared" si="4"/>
        <v>#N/A</v>
      </c>
      <c r="W9" s="25" t="e">
        <f t="shared" si="4"/>
        <v>#N/A</v>
      </c>
      <c r="X9" s="25" t="e">
        <f t="shared" si="4"/>
        <v>#N/A</v>
      </c>
      <c r="Y9" s="25" t="e">
        <f t="shared" si="4"/>
        <v>#N/A</v>
      </c>
      <c r="Z9" s="30" t="s">
        <v>8</v>
      </c>
    </row>
    <row r="10" spans="1:26" ht="25.25" customHeight="1" x14ac:dyDescent="0.2">
      <c r="A10" s="382" t="s">
        <v>109</v>
      </c>
      <c r="B10" s="38"/>
      <c r="C10" s="39"/>
      <c r="D10" s="39"/>
      <c r="E10" s="39"/>
      <c r="F10" s="39"/>
      <c r="G10" s="39"/>
      <c r="H10" s="39"/>
      <c r="I10" s="39"/>
      <c r="J10" s="39"/>
      <c r="K10" s="39"/>
      <c r="L10" s="39"/>
      <c r="M10" s="39"/>
      <c r="N10" s="54" t="e">
        <f>VLOOKUP($B10,Sheet1!$A$3:$B$14,2)</f>
        <v>#N/A</v>
      </c>
      <c r="O10" s="25" t="e">
        <f t="shared" ref="O10:Y10" si="5">C9-$N10</f>
        <v>#N/A</v>
      </c>
      <c r="P10" s="25" t="e">
        <f t="shared" si="5"/>
        <v>#N/A</v>
      </c>
      <c r="Q10" s="25" t="e">
        <f t="shared" si="5"/>
        <v>#N/A</v>
      </c>
      <c r="R10" s="25" t="e">
        <f t="shared" si="5"/>
        <v>#N/A</v>
      </c>
      <c r="S10" s="25" t="e">
        <f t="shared" si="5"/>
        <v>#N/A</v>
      </c>
      <c r="T10" s="25" t="e">
        <f t="shared" si="5"/>
        <v>#N/A</v>
      </c>
      <c r="U10" s="25" t="e">
        <f t="shared" si="5"/>
        <v>#N/A</v>
      </c>
      <c r="V10" s="25" t="e">
        <f t="shared" si="5"/>
        <v>#N/A</v>
      </c>
      <c r="W10" s="25" t="e">
        <f t="shared" si="5"/>
        <v>#N/A</v>
      </c>
      <c r="X10" s="25" t="e">
        <f t="shared" si="5"/>
        <v>#N/A</v>
      </c>
      <c r="Y10" s="25" t="e">
        <f t="shared" si="5"/>
        <v>#N/A</v>
      </c>
      <c r="Z10" s="33" t="s">
        <v>11</v>
      </c>
    </row>
    <row r="11" spans="1:26" ht="25.25" customHeight="1" x14ac:dyDescent="0.2">
      <c r="A11" s="47" t="s">
        <v>106</v>
      </c>
      <c r="B11" s="8"/>
      <c r="C11" s="9">
        <v>0.65</v>
      </c>
      <c r="D11" s="9">
        <v>0.11</v>
      </c>
      <c r="E11" s="9">
        <v>0.73</v>
      </c>
      <c r="F11" s="9">
        <v>0.27</v>
      </c>
      <c r="G11" s="9">
        <v>0.78</v>
      </c>
      <c r="H11" s="9">
        <v>0.2</v>
      </c>
      <c r="I11" s="9">
        <v>0.79</v>
      </c>
      <c r="J11" s="9">
        <v>0.27</v>
      </c>
      <c r="K11" s="9">
        <v>0.78</v>
      </c>
      <c r="L11" s="9">
        <v>0.36</v>
      </c>
      <c r="M11" s="9">
        <v>0.83</v>
      </c>
      <c r="N11" s="2"/>
      <c r="O11" s="25" t="e">
        <f t="shared" ref="O11:Y11" si="6">C11+$N12</f>
        <v>#N/A</v>
      </c>
      <c r="P11" s="25" t="e">
        <f t="shared" si="6"/>
        <v>#N/A</v>
      </c>
      <c r="Q11" s="25" t="e">
        <f t="shared" si="6"/>
        <v>#N/A</v>
      </c>
      <c r="R11" s="25" t="e">
        <f t="shared" si="6"/>
        <v>#N/A</v>
      </c>
      <c r="S11" s="25" t="e">
        <f t="shared" si="6"/>
        <v>#N/A</v>
      </c>
      <c r="T11" s="25" t="e">
        <f t="shared" si="6"/>
        <v>#N/A</v>
      </c>
      <c r="U11" s="25" t="e">
        <f t="shared" si="6"/>
        <v>#N/A</v>
      </c>
      <c r="V11" s="25" t="e">
        <f t="shared" si="6"/>
        <v>#N/A</v>
      </c>
      <c r="W11" s="25" t="e">
        <f t="shared" si="6"/>
        <v>#N/A</v>
      </c>
      <c r="X11" s="25" t="e">
        <f t="shared" si="6"/>
        <v>#N/A</v>
      </c>
      <c r="Y11" s="25" t="e">
        <f t="shared" si="6"/>
        <v>#N/A</v>
      </c>
      <c r="Z11" s="30" t="s">
        <v>108</v>
      </c>
    </row>
    <row r="12" spans="1:26" ht="25.25" customHeight="1" x14ac:dyDescent="0.2">
      <c r="A12" s="13" t="s">
        <v>112</v>
      </c>
      <c r="B12" s="38"/>
      <c r="C12" s="39"/>
      <c r="D12" s="39"/>
      <c r="E12" s="39"/>
      <c r="F12" s="39"/>
      <c r="G12" s="39"/>
      <c r="H12" s="39"/>
      <c r="I12" s="39"/>
      <c r="J12" s="39"/>
      <c r="K12" s="39"/>
      <c r="L12" s="39"/>
      <c r="M12" s="39"/>
      <c r="N12" s="54" t="e">
        <f>VLOOKUP($B12,Sheet1!$A$3:$B$14,2)</f>
        <v>#N/A</v>
      </c>
      <c r="O12" s="25" t="e">
        <f t="shared" ref="O12:Y12" si="7">C11-$N12</f>
        <v>#N/A</v>
      </c>
      <c r="P12" s="25" t="e">
        <f t="shared" si="7"/>
        <v>#N/A</v>
      </c>
      <c r="Q12" s="25" t="e">
        <f t="shared" si="7"/>
        <v>#N/A</v>
      </c>
      <c r="R12" s="25" t="e">
        <f t="shared" si="7"/>
        <v>#N/A</v>
      </c>
      <c r="S12" s="25" t="e">
        <f t="shared" si="7"/>
        <v>#N/A</v>
      </c>
      <c r="T12" s="25" t="e">
        <f t="shared" si="7"/>
        <v>#N/A</v>
      </c>
      <c r="U12" s="25" t="e">
        <f t="shared" si="7"/>
        <v>#N/A</v>
      </c>
      <c r="V12" s="25" t="e">
        <f t="shared" si="7"/>
        <v>#N/A</v>
      </c>
      <c r="W12" s="25" t="e">
        <f t="shared" si="7"/>
        <v>#N/A</v>
      </c>
      <c r="X12" s="25" t="e">
        <f t="shared" si="7"/>
        <v>#N/A</v>
      </c>
      <c r="Y12" s="25" t="e">
        <f t="shared" si="7"/>
        <v>#N/A</v>
      </c>
      <c r="Z12" s="33" t="s">
        <v>110</v>
      </c>
    </row>
    <row r="13" spans="1:26" ht="25.25" customHeight="1" x14ac:dyDescent="0.2">
      <c r="A13" s="47" t="s">
        <v>116</v>
      </c>
      <c r="B13" s="8"/>
      <c r="C13" s="372">
        <v>0.59</v>
      </c>
      <c r="D13" s="372">
        <v>7.0000000000000007E-2</v>
      </c>
      <c r="E13" s="372">
        <v>0.75</v>
      </c>
      <c r="F13" s="372">
        <v>0.28000000000000003</v>
      </c>
      <c r="G13" s="372">
        <v>0.69</v>
      </c>
      <c r="H13" s="372">
        <v>0.13</v>
      </c>
      <c r="I13" s="372">
        <v>0.71</v>
      </c>
      <c r="J13" s="372">
        <v>0.22</v>
      </c>
      <c r="K13" s="372">
        <v>0.72</v>
      </c>
      <c r="L13" s="372">
        <v>0.28000000000000003</v>
      </c>
      <c r="M13" s="372">
        <v>0.79</v>
      </c>
      <c r="N13" s="2"/>
      <c r="O13" s="25" t="e">
        <f t="shared" ref="O13:Y13" si="8">C13+$N14</f>
        <v>#N/A</v>
      </c>
      <c r="P13" s="25" t="e">
        <f t="shared" si="8"/>
        <v>#N/A</v>
      </c>
      <c r="Q13" s="25" t="e">
        <f t="shared" si="8"/>
        <v>#N/A</v>
      </c>
      <c r="R13" s="25" t="e">
        <f t="shared" si="8"/>
        <v>#N/A</v>
      </c>
      <c r="S13" s="25" t="e">
        <f t="shared" si="8"/>
        <v>#N/A</v>
      </c>
      <c r="T13" s="25" t="e">
        <f t="shared" si="8"/>
        <v>#N/A</v>
      </c>
      <c r="U13" s="25" t="e">
        <f t="shared" si="8"/>
        <v>#N/A</v>
      </c>
      <c r="V13" s="25" t="e">
        <f t="shared" si="8"/>
        <v>#N/A</v>
      </c>
      <c r="W13" s="25" t="e">
        <f t="shared" si="8"/>
        <v>#N/A</v>
      </c>
      <c r="X13" s="25" t="e">
        <f t="shared" si="8"/>
        <v>#N/A</v>
      </c>
      <c r="Y13" s="25" t="e">
        <f t="shared" si="8"/>
        <v>#N/A</v>
      </c>
      <c r="Z13" s="30" t="s">
        <v>111</v>
      </c>
    </row>
    <row r="14" spans="1:26" ht="25.25" customHeight="1" x14ac:dyDescent="0.2">
      <c r="A14" s="332" t="s">
        <v>118</v>
      </c>
      <c r="B14" s="38"/>
      <c r="C14" s="39"/>
      <c r="D14" s="39"/>
      <c r="E14" s="39"/>
      <c r="F14" s="39"/>
      <c r="G14" s="39"/>
      <c r="H14" s="39"/>
      <c r="I14" s="39"/>
      <c r="J14" s="39"/>
      <c r="K14" s="39"/>
      <c r="L14" s="39"/>
      <c r="M14" s="39"/>
      <c r="N14" s="54" t="e">
        <f>VLOOKUP($B14,Sheet1!$A$3:$B$14,2)</f>
        <v>#N/A</v>
      </c>
      <c r="O14" s="25" t="e">
        <f t="shared" ref="O14:Y14" si="9">C13-$N14</f>
        <v>#N/A</v>
      </c>
      <c r="P14" s="25" t="e">
        <f t="shared" si="9"/>
        <v>#N/A</v>
      </c>
      <c r="Q14" s="25" t="e">
        <f t="shared" si="9"/>
        <v>#N/A</v>
      </c>
      <c r="R14" s="25" t="e">
        <f t="shared" si="9"/>
        <v>#N/A</v>
      </c>
      <c r="S14" s="25" t="e">
        <f t="shared" si="9"/>
        <v>#N/A</v>
      </c>
      <c r="T14" s="25" t="e">
        <f t="shared" si="9"/>
        <v>#N/A</v>
      </c>
      <c r="U14" s="25" t="e">
        <f t="shared" si="9"/>
        <v>#N/A</v>
      </c>
      <c r="V14" s="25" t="e">
        <f t="shared" si="9"/>
        <v>#N/A</v>
      </c>
      <c r="W14" s="25" t="e">
        <f t="shared" si="9"/>
        <v>#N/A</v>
      </c>
      <c r="X14" s="25" t="e">
        <f t="shared" si="9"/>
        <v>#N/A</v>
      </c>
      <c r="Y14" s="25" t="e">
        <f t="shared" si="9"/>
        <v>#N/A</v>
      </c>
      <c r="Z14" s="33" t="s">
        <v>113</v>
      </c>
    </row>
    <row r="15" spans="1:26" ht="25.25" customHeight="1" x14ac:dyDescent="0.2">
      <c r="A15" s="375" t="s">
        <v>448</v>
      </c>
      <c r="B15" s="8"/>
      <c r="C15" s="372">
        <v>0.59</v>
      </c>
      <c r="D15" s="372">
        <v>0.08</v>
      </c>
      <c r="E15" s="372">
        <v>0.73</v>
      </c>
      <c r="F15" s="372">
        <v>0.28999999999999998</v>
      </c>
      <c r="G15" s="372">
        <v>0.71</v>
      </c>
      <c r="H15" s="372">
        <v>0.13</v>
      </c>
      <c r="I15" s="372">
        <v>0.73</v>
      </c>
      <c r="J15" s="372">
        <v>0.24</v>
      </c>
      <c r="K15" s="372">
        <v>0.72</v>
      </c>
      <c r="L15" s="372">
        <v>0.3</v>
      </c>
      <c r="M15" s="372">
        <v>0.8</v>
      </c>
      <c r="N15" s="2"/>
      <c r="O15" s="29" t="e">
        <f t="shared" ref="O15:Y15" si="10">C15+$N16</f>
        <v>#N/A</v>
      </c>
      <c r="P15" s="29" t="e">
        <f t="shared" si="10"/>
        <v>#N/A</v>
      </c>
      <c r="Q15" s="29" t="e">
        <f t="shared" si="10"/>
        <v>#N/A</v>
      </c>
      <c r="R15" s="29" t="e">
        <f t="shared" si="10"/>
        <v>#N/A</v>
      </c>
      <c r="S15" s="29" t="e">
        <f t="shared" si="10"/>
        <v>#N/A</v>
      </c>
      <c r="T15" s="29" t="e">
        <f t="shared" si="10"/>
        <v>#N/A</v>
      </c>
      <c r="U15" s="29" t="e">
        <f t="shared" si="10"/>
        <v>#N/A</v>
      </c>
      <c r="V15" s="29" t="e">
        <f t="shared" si="10"/>
        <v>#N/A</v>
      </c>
      <c r="W15" s="29" t="e">
        <f t="shared" si="10"/>
        <v>#N/A</v>
      </c>
      <c r="X15" s="29" t="e">
        <f t="shared" si="10"/>
        <v>#N/A</v>
      </c>
      <c r="Y15" s="29" t="e">
        <f t="shared" si="10"/>
        <v>#N/A</v>
      </c>
      <c r="Z15" s="2" t="s">
        <v>71</v>
      </c>
    </row>
    <row r="16" spans="1:26" ht="25.25" customHeight="1" x14ac:dyDescent="0.2">
      <c r="A16" s="13" t="s">
        <v>407</v>
      </c>
      <c r="B16" s="38"/>
      <c r="C16" s="39"/>
      <c r="D16" s="39"/>
      <c r="E16" s="39"/>
      <c r="F16" s="39"/>
      <c r="G16" s="39"/>
      <c r="H16" s="39"/>
      <c r="I16" s="39"/>
      <c r="J16" s="39"/>
      <c r="K16" s="39"/>
      <c r="L16" s="39"/>
      <c r="M16" s="39"/>
      <c r="N16" s="54" t="e">
        <f>VLOOKUP($B16,Sheet1!$A$3:$B$14,2)</f>
        <v>#N/A</v>
      </c>
      <c r="O16" s="29" t="e">
        <f t="shared" ref="O16:Y16" si="11">C15-$N16</f>
        <v>#N/A</v>
      </c>
      <c r="P16" s="29" t="e">
        <f t="shared" si="11"/>
        <v>#N/A</v>
      </c>
      <c r="Q16" s="29" t="e">
        <f t="shared" si="11"/>
        <v>#N/A</v>
      </c>
      <c r="R16" s="29" t="e">
        <f t="shared" si="11"/>
        <v>#N/A</v>
      </c>
      <c r="S16" s="29" t="e">
        <f t="shared" si="11"/>
        <v>#N/A</v>
      </c>
      <c r="T16" s="29" t="e">
        <f t="shared" si="11"/>
        <v>#N/A</v>
      </c>
      <c r="U16" s="29" t="e">
        <f t="shared" si="11"/>
        <v>#N/A</v>
      </c>
      <c r="V16" s="29" t="e">
        <f t="shared" si="11"/>
        <v>#N/A</v>
      </c>
      <c r="W16" s="29" t="e">
        <f t="shared" si="11"/>
        <v>#N/A</v>
      </c>
      <c r="X16" s="29" t="e">
        <f t="shared" si="11"/>
        <v>#N/A</v>
      </c>
      <c r="Y16" s="29" t="e">
        <f t="shared" si="11"/>
        <v>#N/A</v>
      </c>
      <c r="Z16" s="2" t="s">
        <v>72</v>
      </c>
    </row>
    <row r="17" spans="1:39" ht="23" customHeight="1" x14ac:dyDescent="0.2">
      <c r="A17" s="513"/>
      <c r="B17" s="513"/>
      <c r="C17" s="513"/>
      <c r="D17" s="513"/>
      <c r="E17" s="513"/>
      <c r="F17" s="513"/>
      <c r="G17" s="513"/>
      <c r="H17" s="513"/>
      <c r="I17" s="513"/>
      <c r="J17" s="513"/>
      <c r="K17" s="513"/>
      <c r="L17" s="513"/>
      <c r="M17" s="513"/>
    </row>
    <row r="18" spans="1:39" ht="25.25" customHeight="1" x14ac:dyDescent="0.2">
      <c r="A18" s="52" t="s">
        <v>119</v>
      </c>
    </row>
    <row r="19" spans="1:39" ht="25.25" customHeight="1" x14ac:dyDescent="0.2">
      <c r="A19" s="84"/>
      <c r="B19" s="77"/>
      <c r="C19" s="77"/>
      <c r="D19" s="77"/>
      <c r="E19" s="77"/>
      <c r="F19" s="77"/>
      <c r="G19" s="77"/>
      <c r="H19" s="77"/>
      <c r="I19" s="77"/>
      <c r="J19" s="77"/>
      <c r="K19" s="77"/>
      <c r="L19" s="77"/>
      <c r="M19" s="77"/>
    </row>
    <row r="20" spans="1:39" ht="25.25" customHeight="1" x14ac:dyDescent="0.2">
      <c r="A20" s="77"/>
      <c r="B20" s="77"/>
      <c r="C20" s="77"/>
      <c r="D20" s="77"/>
      <c r="E20" s="77"/>
      <c r="F20" s="77"/>
      <c r="G20" s="77"/>
      <c r="H20" s="77"/>
      <c r="I20" s="77"/>
      <c r="J20" s="77"/>
      <c r="K20" s="77"/>
      <c r="L20" s="77"/>
      <c r="M20" s="77"/>
    </row>
    <row r="21" spans="1:39" ht="25.25" customHeight="1" x14ac:dyDescent="0.2">
      <c r="A21" s="77"/>
      <c r="B21" s="77"/>
      <c r="C21" s="77"/>
      <c r="D21" s="77"/>
      <c r="E21" s="77"/>
      <c r="F21" s="77"/>
      <c r="G21" s="77"/>
      <c r="H21" s="77"/>
      <c r="I21" s="77"/>
      <c r="J21" s="77"/>
      <c r="K21" s="77"/>
      <c r="L21" s="77"/>
      <c r="M21" s="77"/>
    </row>
    <row r="22" spans="1:39" ht="25.25" customHeight="1" x14ac:dyDescent="0.2">
      <c r="A22" s="77"/>
      <c r="B22" s="77"/>
      <c r="C22" s="77"/>
      <c r="D22" s="77"/>
      <c r="E22" s="77"/>
      <c r="F22" s="77"/>
      <c r="G22" s="77"/>
      <c r="H22" s="77"/>
      <c r="I22" s="77"/>
      <c r="J22" s="77"/>
      <c r="K22" s="77"/>
      <c r="L22" s="77"/>
      <c r="M22" s="77"/>
    </row>
    <row r="23" spans="1:39" ht="25.25" customHeight="1" x14ac:dyDescent="0.2">
      <c r="A23" s="77"/>
      <c r="B23" s="77"/>
      <c r="C23" s="77"/>
      <c r="D23" s="77"/>
      <c r="E23" s="77"/>
      <c r="F23" s="77"/>
      <c r="G23" s="77"/>
      <c r="H23" s="77"/>
      <c r="I23" s="77"/>
      <c r="J23" s="77"/>
      <c r="K23" s="77"/>
      <c r="L23" s="77"/>
      <c r="M23" s="77"/>
    </row>
    <row r="24" spans="1:39" ht="25.25" customHeight="1" x14ac:dyDescent="0.2">
      <c r="A24" s="77"/>
      <c r="B24" s="77"/>
      <c r="C24" s="77"/>
      <c r="D24" s="77"/>
      <c r="E24" s="77"/>
      <c r="F24" s="77"/>
      <c r="G24" s="77"/>
      <c r="H24" s="77"/>
      <c r="I24" s="77"/>
      <c r="J24" s="77"/>
      <c r="K24" s="77"/>
      <c r="L24" s="77"/>
      <c r="M24" s="77"/>
    </row>
    <row r="25" spans="1:39" ht="25.25" customHeight="1" x14ac:dyDescent="0.2">
      <c r="A25" s="470" t="s">
        <v>421</v>
      </c>
      <c r="B25" s="472"/>
      <c r="C25" s="472"/>
      <c r="D25" s="472"/>
      <c r="E25" s="472"/>
      <c r="F25" s="2"/>
      <c r="G25" s="2"/>
      <c r="H25" s="2"/>
      <c r="I25" s="2"/>
      <c r="J25" s="2"/>
      <c r="K25" s="2"/>
      <c r="L25" s="2"/>
    </row>
    <row r="26" spans="1:39" ht="25.25" customHeight="1" x14ac:dyDescent="0.2">
      <c r="A26" s="13" t="s">
        <v>422</v>
      </c>
      <c r="B26" s="42" t="s">
        <v>97</v>
      </c>
      <c r="C26" s="506" t="s">
        <v>213</v>
      </c>
      <c r="D26" s="507"/>
      <c r="E26" s="506" t="s">
        <v>24</v>
      </c>
      <c r="F26" s="507"/>
      <c r="G26" s="506" t="s">
        <v>25</v>
      </c>
      <c r="H26" s="507"/>
      <c r="I26" s="506" t="s">
        <v>26</v>
      </c>
      <c r="J26" s="507"/>
      <c r="K26" s="487" t="s">
        <v>77</v>
      </c>
      <c r="L26" s="512"/>
      <c r="M26" s="56" t="s">
        <v>78</v>
      </c>
      <c r="N26" s="42" t="s">
        <v>97</v>
      </c>
      <c r="O26" s="506" t="s">
        <v>213</v>
      </c>
      <c r="P26" s="507"/>
      <c r="Q26" s="506" t="s">
        <v>24</v>
      </c>
      <c r="R26" s="507"/>
      <c r="S26" s="506" t="s">
        <v>25</v>
      </c>
      <c r="T26" s="507"/>
      <c r="U26" s="506" t="s">
        <v>26</v>
      </c>
      <c r="V26" s="507"/>
      <c r="W26" s="487" t="s">
        <v>77</v>
      </c>
      <c r="X26" s="512"/>
      <c r="Y26" s="56" t="s">
        <v>78</v>
      </c>
    </row>
    <row r="27" spans="1:39" ht="25.25" customHeight="1" x14ac:dyDescent="0.2">
      <c r="A27" s="13"/>
      <c r="B27" s="42"/>
      <c r="C27" s="42" t="s">
        <v>45</v>
      </c>
      <c r="D27" s="42" t="s">
        <v>46</v>
      </c>
      <c r="E27" s="42" t="s">
        <v>45</v>
      </c>
      <c r="F27" s="42" t="s">
        <v>46</v>
      </c>
      <c r="G27" s="42" t="s">
        <v>45</v>
      </c>
      <c r="H27" s="42" t="s">
        <v>46</v>
      </c>
      <c r="I27" s="42" t="s">
        <v>45</v>
      </c>
      <c r="J27" s="42" t="s">
        <v>46</v>
      </c>
      <c r="K27" s="42" t="s">
        <v>45</v>
      </c>
      <c r="L27" s="42" t="s">
        <v>46</v>
      </c>
      <c r="M27" s="42" t="s">
        <v>45</v>
      </c>
      <c r="N27" s="42"/>
      <c r="O27" s="42" t="s">
        <v>45</v>
      </c>
      <c r="P27" s="42" t="s">
        <v>46</v>
      </c>
      <c r="Q27" s="42" t="s">
        <v>45</v>
      </c>
      <c r="R27" s="42" t="s">
        <v>46</v>
      </c>
      <c r="S27" s="42" t="s">
        <v>45</v>
      </c>
      <c r="T27" s="42" t="s">
        <v>46</v>
      </c>
      <c r="U27" s="42" t="s">
        <v>45</v>
      </c>
      <c r="V27" s="42" t="s">
        <v>46</v>
      </c>
      <c r="W27" s="42" t="s">
        <v>45</v>
      </c>
      <c r="X27" s="42" t="s">
        <v>46</v>
      </c>
      <c r="Y27" s="42" t="s">
        <v>45</v>
      </c>
    </row>
    <row r="28" spans="1:39" ht="25.25" customHeight="1" x14ac:dyDescent="0.2">
      <c r="A28" s="375" t="s">
        <v>448</v>
      </c>
      <c r="B28" s="8" t="s">
        <v>102</v>
      </c>
      <c r="C28" s="372">
        <v>0.59</v>
      </c>
      <c r="D28" s="372">
        <v>0.08</v>
      </c>
      <c r="E28" s="372">
        <v>0.73</v>
      </c>
      <c r="F28" s="372">
        <v>0.28999999999999998</v>
      </c>
      <c r="G28" s="372">
        <v>0.71</v>
      </c>
      <c r="H28" s="372">
        <v>0.13</v>
      </c>
      <c r="I28" s="372">
        <v>0.73</v>
      </c>
      <c r="J28" s="372">
        <v>0.24</v>
      </c>
      <c r="K28" s="372">
        <v>0.72</v>
      </c>
      <c r="L28" s="372">
        <v>0.3</v>
      </c>
      <c r="M28" s="372">
        <v>0.8</v>
      </c>
      <c r="N28" s="2"/>
    </row>
    <row r="29" spans="1:39" ht="25.25" customHeight="1" x14ac:dyDescent="0.2">
      <c r="A29" s="13" t="s">
        <v>407</v>
      </c>
      <c r="B29" s="38"/>
      <c r="C29" s="39"/>
      <c r="D29" s="39"/>
      <c r="E29" s="39"/>
      <c r="F29" s="39"/>
      <c r="G29" s="39"/>
      <c r="H29" s="39"/>
      <c r="I29" s="39"/>
      <c r="J29" s="39"/>
      <c r="K29" s="39"/>
      <c r="L29" s="39"/>
      <c r="M29" s="39"/>
      <c r="N29" s="54" t="e">
        <f>VLOOKUP($B29,Sheet1!$A$3:$B$14,2)</f>
        <v>#N/A</v>
      </c>
      <c r="O29" s="29" t="e">
        <f>C$28-$N$29</f>
        <v>#N/A</v>
      </c>
      <c r="P29" s="29" t="e">
        <f t="shared" ref="P29:Y29" si="12">D$28-$N$29</f>
        <v>#N/A</v>
      </c>
      <c r="Q29" s="29" t="e">
        <f t="shared" si="12"/>
        <v>#N/A</v>
      </c>
      <c r="R29" s="29" t="e">
        <f t="shared" si="12"/>
        <v>#N/A</v>
      </c>
      <c r="S29" s="29" t="e">
        <f t="shared" si="12"/>
        <v>#N/A</v>
      </c>
      <c r="T29" s="29" t="e">
        <f t="shared" si="12"/>
        <v>#N/A</v>
      </c>
      <c r="U29" s="29" t="e">
        <f t="shared" si="12"/>
        <v>#N/A</v>
      </c>
      <c r="V29" s="29" t="e">
        <f t="shared" si="12"/>
        <v>#N/A</v>
      </c>
      <c r="W29" s="29" t="e">
        <f t="shared" si="12"/>
        <v>#N/A</v>
      </c>
      <c r="X29" s="29" t="e">
        <f t="shared" si="12"/>
        <v>#N/A</v>
      </c>
      <c r="Y29" s="29" t="e">
        <f t="shared" si="12"/>
        <v>#N/A</v>
      </c>
      <c r="Z29" s="30" t="s">
        <v>122</v>
      </c>
      <c r="AB29" s="25" t="e">
        <f>C$28+$N$29</f>
        <v>#N/A</v>
      </c>
      <c r="AC29" s="25" t="e">
        <f t="shared" ref="AC29:AL29" si="13">D$28+$N$29</f>
        <v>#N/A</v>
      </c>
      <c r="AD29" s="25" t="e">
        <f t="shared" si="13"/>
        <v>#N/A</v>
      </c>
      <c r="AE29" s="25" t="e">
        <f t="shared" si="13"/>
        <v>#N/A</v>
      </c>
      <c r="AF29" s="25" t="e">
        <f t="shared" si="13"/>
        <v>#N/A</v>
      </c>
      <c r="AG29" s="25" t="e">
        <f t="shared" si="13"/>
        <v>#N/A</v>
      </c>
      <c r="AH29" s="25" t="e">
        <f t="shared" si="13"/>
        <v>#N/A</v>
      </c>
      <c r="AI29" s="25" t="e">
        <f t="shared" si="13"/>
        <v>#N/A</v>
      </c>
      <c r="AJ29" s="25" t="e">
        <f t="shared" si="13"/>
        <v>#N/A</v>
      </c>
      <c r="AK29" s="25" t="e">
        <f t="shared" si="13"/>
        <v>#N/A</v>
      </c>
      <c r="AL29" s="25" t="e">
        <f t="shared" si="13"/>
        <v>#N/A</v>
      </c>
      <c r="AM29" s="27" t="s">
        <v>121</v>
      </c>
    </row>
    <row r="30" spans="1:39" ht="25.25" customHeight="1" x14ac:dyDescent="0.2">
      <c r="A30" s="47" t="s">
        <v>461</v>
      </c>
      <c r="B30" s="8" t="s">
        <v>102</v>
      </c>
      <c r="C30" s="9">
        <v>0.56000000000000005</v>
      </c>
      <c r="D30" s="9">
        <v>7.0000000000000007E-2</v>
      </c>
      <c r="E30" s="9">
        <v>0.7</v>
      </c>
      <c r="F30" s="9">
        <v>0.27</v>
      </c>
      <c r="G30" s="9">
        <v>0.65</v>
      </c>
      <c r="H30" s="9">
        <v>0.1</v>
      </c>
      <c r="I30" s="9">
        <v>0.73</v>
      </c>
      <c r="J30" s="9">
        <v>0.27</v>
      </c>
      <c r="K30" s="9">
        <v>0.68</v>
      </c>
      <c r="L30" s="9">
        <v>0.27</v>
      </c>
      <c r="M30" s="9">
        <v>0.78</v>
      </c>
      <c r="N30" s="2"/>
    </row>
    <row r="31" spans="1:39" ht="25.25" customHeight="1" x14ac:dyDescent="0.2">
      <c r="A31" s="13" t="s">
        <v>125</v>
      </c>
      <c r="B31" s="38"/>
      <c r="C31" s="39"/>
      <c r="D31" s="39"/>
      <c r="E31" s="39"/>
      <c r="F31" s="39"/>
      <c r="G31" s="39"/>
      <c r="H31" s="39"/>
      <c r="I31" s="39"/>
      <c r="J31" s="39"/>
      <c r="K31" s="39"/>
      <c r="L31" s="39"/>
      <c r="M31" s="39"/>
      <c r="N31" s="54" t="e">
        <f>VLOOKUP($B31,Sheet1!$A$3:$B$14,2)</f>
        <v>#N/A</v>
      </c>
      <c r="O31" s="29" t="e">
        <f>C$30-$N$31</f>
        <v>#N/A</v>
      </c>
      <c r="P31" s="29" t="e">
        <f t="shared" ref="P31:Y31" si="14">D$30-$N$31</f>
        <v>#N/A</v>
      </c>
      <c r="Q31" s="29" t="e">
        <f t="shared" si="14"/>
        <v>#N/A</v>
      </c>
      <c r="R31" s="29" t="e">
        <f t="shared" si="14"/>
        <v>#N/A</v>
      </c>
      <c r="S31" s="29" t="e">
        <f t="shared" si="14"/>
        <v>#N/A</v>
      </c>
      <c r="T31" s="29" t="e">
        <f t="shared" si="14"/>
        <v>#N/A</v>
      </c>
      <c r="U31" s="29" t="e">
        <f t="shared" si="14"/>
        <v>#N/A</v>
      </c>
      <c r="V31" s="29" t="e">
        <f t="shared" si="14"/>
        <v>#N/A</v>
      </c>
      <c r="W31" s="29" t="e">
        <f t="shared" si="14"/>
        <v>#N/A</v>
      </c>
      <c r="X31" s="29" t="e">
        <f t="shared" si="14"/>
        <v>#N/A</v>
      </c>
      <c r="Y31" s="29" t="e">
        <f t="shared" si="14"/>
        <v>#N/A</v>
      </c>
      <c r="Z31" s="30" t="s">
        <v>126</v>
      </c>
      <c r="AB31" s="25" t="e">
        <f>C$30+$N$31</f>
        <v>#N/A</v>
      </c>
      <c r="AC31" s="25" t="e">
        <f t="shared" ref="AC31:AL31" si="15">D$30+$N$31</f>
        <v>#N/A</v>
      </c>
      <c r="AD31" s="25" t="e">
        <f t="shared" si="15"/>
        <v>#N/A</v>
      </c>
      <c r="AE31" s="25" t="e">
        <f t="shared" si="15"/>
        <v>#N/A</v>
      </c>
      <c r="AF31" s="25" t="e">
        <f t="shared" si="15"/>
        <v>#N/A</v>
      </c>
      <c r="AG31" s="25" t="e">
        <f t="shared" si="15"/>
        <v>#N/A</v>
      </c>
      <c r="AH31" s="25" t="e">
        <f t="shared" si="15"/>
        <v>#N/A</v>
      </c>
      <c r="AI31" s="25" t="e">
        <f t="shared" si="15"/>
        <v>#N/A</v>
      </c>
      <c r="AJ31" s="25" t="e">
        <f t="shared" si="15"/>
        <v>#N/A</v>
      </c>
      <c r="AK31" s="25" t="e">
        <f t="shared" si="15"/>
        <v>#N/A</v>
      </c>
      <c r="AL31" s="25" t="e">
        <f t="shared" si="15"/>
        <v>#N/A</v>
      </c>
      <c r="AM31" s="30" t="s">
        <v>124</v>
      </c>
    </row>
    <row r="32" spans="1:39" ht="25.25" customHeight="1" x14ac:dyDescent="0.2">
      <c r="A32" s="47" t="s">
        <v>462</v>
      </c>
      <c r="B32" s="8" t="s">
        <v>102</v>
      </c>
      <c r="C32" s="9">
        <v>0.63</v>
      </c>
      <c r="D32" s="9">
        <v>0.09</v>
      </c>
      <c r="E32" s="9">
        <v>0.76</v>
      </c>
      <c r="F32" s="9">
        <v>0.31</v>
      </c>
      <c r="G32" s="9">
        <v>0.78</v>
      </c>
      <c r="H32" s="9">
        <v>0.17</v>
      </c>
      <c r="I32" s="9">
        <v>0.72</v>
      </c>
      <c r="J32" s="9">
        <v>0.21</v>
      </c>
      <c r="K32" s="9">
        <v>0.77</v>
      </c>
      <c r="L32" s="9">
        <v>0.33</v>
      </c>
      <c r="M32" s="9">
        <v>0.83</v>
      </c>
      <c r="N32" s="2"/>
    </row>
    <row r="33" spans="1:39" ht="25.25" customHeight="1" x14ac:dyDescent="0.2">
      <c r="A33" s="13" t="s">
        <v>129</v>
      </c>
      <c r="B33" s="38"/>
      <c r="C33" s="39"/>
      <c r="D33" s="39"/>
      <c r="E33" s="39"/>
      <c r="F33" s="39"/>
      <c r="G33" s="39"/>
      <c r="H33" s="39"/>
      <c r="I33" s="39"/>
      <c r="J33" s="39"/>
      <c r="K33" s="39"/>
      <c r="L33" s="39"/>
      <c r="M33" s="39"/>
      <c r="N33" s="54" t="e">
        <f>VLOOKUP($B33,Sheet1!$A$3:$B$14,2)</f>
        <v>#N/A</v>
      </c>
      <c r="O33" s="29" t="e">
        <f>C$32-$N$33</f>
        <v>#N/A</v>
      </c>
      <c r="P33" s="29" t="e">
        <f t="shared" ref="P33:Y33" si="16">D$32-$N$33</f>
        <v>#N/A</v>
      </c>
      <c r="Q33" s="29" t="e">
        <f t="shared" si="16"/>
        <v>#N/A</v>
      </c>
      <c r="R33" s="29" t="e">
        <f t="shared" si="16"/>
        <v>#N/A</v>
      </c>
      <c r="S33" s="29" t="e">
        <f t="shared" si="16"/>
        <v>#N/A</v>
      </c>
      <c r="T33" s="29" t="e">
        <f t="shared" si="16"/>
        <v>#N/A</v>
      </c>
      <c r="U33" s="29" t="e">
        <f t="shared" si="16"/>
        <v>#N/A</v>
      </c>
      <c r="V33" s="29" t="e">
        <f t="shared" si="16"/>
        <v>#N/A</v>
      </c>
      <c r="W33" s="29" t="e">
        <f t="shared" si="16"/>
        <v>#N/A</v>
      </c>
      <c r="X33" s="29" t="e">
        <f t="shared" si="16"/>
        <v>#N/A</v>
      </c>
      <c r="Y33" s="29" t="e">
        <f t="shared" si="16"/>
        <v>#N/A</v>
      </c>
      <c r="Z33" s="33" t="s">
        <v>130</v>
      </c>
      <c r="AB33" s="25" t="e">
        <f>C$32+$N$33</f>
        <v>#N/A</v>
      </c>
      <c r="AC33" s="25" t="e">
        <f t="shared" ref="AC33:AL33" si="17">D$32+$N$33</f>
        <v>#N/A</v>
      </c>
      <c r="AD33" s="25" t="e">
        <f t="shared" si="17"/>
        <v>#N/A</v>
      </c>
      <c r="AE33" s="25" t="e">
        <f t="shared" si="17"/>
        <v>#N/A</v>
      </c>
      <c r="AF33" s="25" t="e">
        <f t="shared" si="17"/>
        <v>#N/A</v>
      </c>
      <c r="AG33" s="25" t="e">
        <f t="shared" si="17"/>
        <v>#N/A</v>
      </c>
      <c r="AH33" s="25" t="e">
        <f t="shared" si="17"/>
        <v>#N/A</v>
      </c>
      <c r="AI33" s="25" t="e">
        <f t="shared" si="17"/>
        <v>#N/A</v>
      </c>
      <c r="AJ33" s="25" t="e">
        <f t="shared" si="17"/>
        <v>#N/A</v>
      </c>
      <c r="AK33" s="25" t="e">
        <f t="shared" si="17"/>
        <v>#N/A</v>
      </c>
      <c r="AL33" s="25" t="e">
        <f t="shared" si="17"/>
        <v>#N/A</v>
      </c>
      <c r="AM33" s="30" t="s">
        <v>128</v>
      </c>
    </row>
    <row r="34" spans="1:39" ht="25.25" customHeight="1" x14ac:dyDescent="0.2">
      <c r="A34" s="308" t="s">
        <v>472</v>
      </c>
      <c r="B34" s="8" t="s">
        <v>102</v>
      </c>
      <c r="C34" s="9">
        <v>0.44</v>
      </c>
      <c r="D34" s="9">
        <v>0.03</v>
      </c>
      <c r="E34" s="9">
        <v>0.6</v>
      </c>
      <c r="F34" s="9">
        <v>0.17</v>
      </c>
      <c r="G34" s="9">
        <v>0.57999999999999996</v>
      </c>
      <c r="H34" s="9">
        <v>7.0000000000000007E-2</v>
      </c>
      <c r="I34" s="9">
        <v>0.59</v>
      </c>
      <c r="J34" s="9">
        <v>0.13</v>
      </c>
      <c r="K34" s="9">
        <v>0.59</v>
      </c>
      <c r="L34" s="9">
        <v>0.19</v>
      </c>
      <c r="M34" s="9">
        <v>0.68</v>
      </c>
      <c r="N34" s="2"/>
    </row>
    <row r="35" spans="1:39" ht="25.25" customHeight="1" x14ac:dyDescent="0.2">
      <c r="A35" s="295" t="s">
        <v>223</v>
      </c>
      <c r="B35" s="303"/>
      <c r="C35" s="39"/>
      <c r="D35" s="39"/>
      <c r="E35" s="39"/>
      <c r="F35" s="39"/>
      <c r="G35" s="39"/>
      <c r="H35" s="39"/>
      <c r="I35" s="39"/>
      <c r="J35" s="39"/>
      <c r="K35" s="39"/>
      <c r="L35" s="39"/>
      <c r="M35" s="39"/>
      <c r="N35" s="54" t="e">
        <f>VLOOKUP($B35,Sheet1!$A$3:$B$14,2)</f>
        <v>#N/A</v>
      </c>
      <c r="O35" s="29" t="e">
        <f>C$34-$N$35</f>
        <v>#N/A</v>
      </c>
      <c r="P35" s="29" t="e">
        <f t="shared" ref="P35:Y35" si="18">D$34-$N$35</f>
        <v>#N/A</v>
      </c>
      <c r="Q35" s="29" t="e">
        <f t="shared" si="18"/>
        <v>#N/A</v>
      </c>
      <c r="R35" s="29" t="e">
        <f t="shared" si="18"/>
        <v>#N/A</v>
      </c>
      <c r="S35" s="29" t="e">
        <f t="shared" si="18"/>
        <v>#N/A</v>
      </c>
      <c r="T35" s="29" t="e">
        <f t="shared" si="18"/>
        <v>#N/A</v>
      </c>
      <c r="U35" s="29" t="e">
        <f t="shared" si="18"/>
        <v>#N/A</v>
      </c>
      <c r="V35" s="29" t="e">
        <f t="shared" si="18"/>
        <v>#N/A</v>
      </c>
      <c r="W35" s="29" t="e">
        <f t="shared" si="18"/>
        <v>#N/A</v>
      </c>
      <c r="X35" s="29" t="e">
        <f t="shared" si="18"/>
        <v>#N/A</v>
      </c>
      <c r="Y35" s="29" t="e">
        <f t="shared" si="18"/>
        <v>#N/A</v>
      </c>
      <c r="Z35" s="33" t="s">
        <v>224</v>
      </c>
      <c r="AB35" s="25" t="e">
        <f>C$34+$N$35</f>
        <v>#N/A</v>
      </c>
      <c r="AC35" s="25" t="e">
        <f t="shared" ref="AC35:AL35" si="19">D$34+$N$35</f>
        <v>#N/A</v>
      </c>
      <c r="AD35" s="25" t="e">
        <f t="shared" si="19"/>
        <v>#N/A</v>
      </c>
      <c r="AE35" s="25" t="e">
        <f t="shared" si="19"/>
        <v>#N/A</v>
      </c>
      <c r="AF35" s="25" t="e">
        <f t="shared" si="19"/>
        <v>#N/A</v>
      </c>
      <c r="AG35" s="25" t="e">
        <f t="shared" si="19"/>
        <v>#N/A</v>
      </c>
      <c r="AH35" s="25" t="e">
        <f t="shared" si="19"/>
        <v>#N/A</v>
      </c>
      <c r="AI35" s="25" t="e">
        <f t="shared" si="19"/>
        <v>#N/A</v>
      </c>
      <c r="AJ35" s="25" t="e">
        <f t="shared" si="19"/>
        <v>#N/A</v>
      </c>
      <c r="AK35" s="25" t="e">
        <f t="shared" si="19"/>
        <v>#N/A</v>
      </c>
      <c r="AL35" s="25" t="e">
        <f t="shared" si="19"/>
        <v>#N/A</v>
      </c>
      <c r="AM35" s="30" t="s">
        <v>222</v>
      </c>
    </row>
    <row r="36" spans="1:39" ht="25.25" customHeight="1" x14ac:dyDescent="0.2">
      <c r="A36" s="47" t="s">
        <v>464</v>
      </c>
      <c r="B36" s="8" t="s">
        <v>102</v>
      </c>
      <c r="C36" s="9">
        <v>0.66</v>
      </c>
      <c r="D36" s="9">
        <v>0.1</v>
      </c>
      <c r="E36" s="9">
        <v>0.78</v>
      </c>
      <c r="F36" s="9">
        <v>0.34</v>
      </c>
      <c r="G36" s="9">
        <v>0.77</v>
      </c>
      <c r="H36" s="9">
        <v>0.16</v>
      </c>
      <c r="I36" s="9">
        <v>0.79</v>
      </c>
      <c r="J36" s="9">
        <v>0.28000000000000003</v>
      </c>
      <c r="K36" s="9">
        <v>0.78</v>
      </c>
      <c r="L36" s="9">
        <v>0.35</v>
      </c>
      <c r="M36" s="9">
        <v>0.86</v>
      </c>
      <c r="N36" s="54"/>
    </row>
    <row r="37" spans="1:39" ht="25.25" customHeight="1" x14ac:dyDescent="0.2">
      <c r="A37" s="13" t="s">
        <v>192</v>
      </c>
      <c r="B37" s="38"/>
      <c r="C37" s="39"/>
      <c r="D37" s="39"/>
      <c r="E37" s="39"/>
      <c r="F37" s="39"/>
      <c r="G37" s="39"/>
      <c r="H37" s="39"/>
      <c r="I37" s="39"/>
      <c r="J37" s="39"/>
      <c r="K37" s="39"/>
      <c r="L37" s="39"/>
      <c r="M37" s="39"/>
      <c r="N37" s="54" t="e">
        <f>VLOOKUP($B37,Sheet1!$A$3:$B$14,2)</f>
        <v>#N/A</v>
      </c>
      <c r="O37" s="29" t="e">
        <f>C$36-$N$37</f>
        <v>#N/A</v>
      </c>
      <c r="P37" s="29" t="e">
        <f t="shared" ref="P37:Y37" si="20">D$36-$N$37</f>
        <v>#N/A</v>
      </c>
      <c r="Q37" s="29" t="e">
        <f t="shared" si="20"/>
        <v>#N/A</v>
      </c>
      <c r="R37" s="29" t="e">
        <f t="shared" si="20"/>
        <v>#N/A</v>
      </c>
      <c r="S37" s="29" t="e">
        <f t="shared" si="20"/>
        <v>#N/A</v>
      </c>
      <c r="T37" s="29" t="e">
        <f t="shared" si="20"/>
        <v>#N/A</v>
      </c>
      <c r="U37" s="29" t="e">
        <f t="shared" si="20"/>
        <v>#N/A</v>
      </c>
      <c r="V37" s="29" t="e">
        <f t="shared" si="20"/>
        <v>#N/A</v>
      </c>
      <c r="W37" s="29" t="e">
        <f t="shared" si="20"/>
        <v>#N/A</v>
      </c>
      <c r="X37" s="29" t="e">
        <f t="shared" si="20"/>
        <v>#N/A</v>
      </c>
      <c r="Y37" s="29" t="e">
        <f t="shared" si="20"/>
        <v>#N/A</v>
      </c>
      <c r="Z37" s="2" t="s">
        <v>225</v>
      </c>
      <c r="AB37" s="296" t="e">
        <f>C$36+$N$37</f>
        <v>#N/A</v>
      </c>
      <c r="AC37" s="296" t="e">
        <f t="shared" ref="AC37:AL37" si="21">D$36+$N$37</f>
        <v>#N/A</v>
      </c>
      <c r="AD37" s="296" t="e">
        <f t="shared" si="21"/>
        <v>#N/A</v>
      </c>
      <c r="AE37" s="296" t="e">
        <f t="shared" si="21"/>
        <v>#N/A</v>
      </c>
      <c r="AF37" s="296" t="e">
        <f t="shared" si="21"/>
        <v>#N/A</v>
      </c>
      <c r="AG37" s="296" t="e">
        <f t="shared" si="21"/>
        <v>#N/A</v>
      </c>
      <c r="AH37" s="296" t="e">
        <f t="shared" si="21"/>
        <v>#N/A</v>
      </c>
      <c r="AI37" s="296" t="e">
        <f t="shared" si="21"/>
        <v>#N/A</v>
      </c>
      <c r="AJ37" s="296" t="e">
        <f t="shared" si="21"/>
        <v>#N/A</v>
      </c>
      <c r="AK37" s="296" t="e">
        <f t="shared" si="21"/>
        <v>#N/A</v>
      </c>
      <c r="AL37" s="296" t="e">
        <f t="shared" si="21"/>
        <v>#N/A</v>
      </c>
      <c r="AM37" s="2" t="s">
        <v>191</v>
      </c>
    </row>
    <row r="38" spans="1:39" ht="25.25" customHeight="1" x14ac:dyDescent="0.2">
      <c r="A38" s="13" t="s">
        <v>137</v>
      </c>
      <c r="B38" s="38"/>
      <c r="C38" s="39"/>
      <c r="D38" s="39"/>
      <c r="E38" s="39"/>
      <c r="F38" s="39"/>
      <c r="G38" s="39"/>
      <c r="H38" s="39"/>
      <c r="I38" s="39"/>
      <c r="J38" s="39"/>
      <c r="K38" s="39"/>
      <c r="L38" s="39"/>
      <c r="M38" s="39"/>
      <c r="N38" s="54" t="e">
        <f>VLOOKUP($B38,Sheet1!$A$3:$B$14,2)</f>
        <v>#N/A</v>
      </c>
      <c r="O38" s="29" t="e">
        <f>C$36-$N$38</f>
        <v>#N/A</v>
      </c>
      <c r="P38" s="29" t="e">
        <f t="shared" ref="P38:Y38" si="22">D$36-$N$38</f>
        <v>#N/A</v>
      </c>
      <c r="Q38" s="29" t="e">
        <f t="shared" si="22"/>
        <v>#N/A</v>
      </c>
      <c r="R38" s="29" t="e">
        <f t="shared" si="22"/>
        <v>#N/A</v>
      </c>
      <c r="S38" s="29" t="e">
        <f t="shared" si="22"/>
        <v>#N/A</v>
      </c>
      <c r="T38" s="29" t="e">
        <f t="shared" si="22"/>
        <v>#N/A</v>
      </c>
      <c r="U38" s="29" t="e">
        <f t="shared" si="22"/>
        <v>#N/A</v>
      </c>
      <c r="V38" s="29" t="e">
        <f t="shared" si="22"/>
        <v>#N/A</v>
      </c>
      <c r="W38" s="29" t="e">
        <f t="shared" si="22"/>
        <v>#N/A</v>
      </c>
      <c r="X38" s="29" t="e">
        <f t="shared" si="22"/>
        <v>#N/A</v>
      </c>
      <c r="Y38" s="29" t="e">
        <f t="shared" si="22"/>
        <v>#N/A</v>
      </c>
      <c r="Z38" s="2" t="s">
        <v>196</v>
      </c>
      <c r="AB38" s="25" t="e">
        <f>C$36+$N$38</f>
        <v>#N/A</v>
      </c>
      <c r="AC38" s="25" t="e">
        <f t="shared" ref="AC38:AL38" si="23">D$36+$N$38</f>
        <v>#N/A</v>
      </c>
      <c r="AD38" s="25" t="e">
        <f t="shared" si="23"/>
        <v>#N/A</v>
      </c>
      <c r="AE38" s="25" t="e">
        <f t="shared" si="23"/>
        <v>#N/A</v>
      </c>
      <c r="AF38" s="25" t="e">
        <f t="shared" si="23"/>
        <v>#N/A</v>
      </c>
      <c r="AG38" s="25" t="e">
        <f t="shared" si="23"/>
        <v>#N/A</v>
      </c>
      <c r="AH38" s="25" t="e">
        <f t="shared" si="23"/>
        <v>#N/A</v>
      </c>
      <c r="AI38" s="25" t="e">
        <f t="shared" si="23"/>
        <v>#N/A</v>
      </c>
      <c r="AJ38" s="25" t="e">
        <f t="shared" si="23"/>
        <v>#N/A</v>
      </c>
      <c r="AK38" s="25" t="e">
        <f t="shared" si="23"/>
        <v>#N/A</v>
      </c>
      <c r="AL38" s="25" t="e">
        <f t="shared" si="23"/>
        <v>#N/A</v>
      </c>
      <c r="AM38" s="2" t="s">
        <v>194</v>
      </c>
    </row>
    <row r="39" spans="1:39" ht="25.25" customHeight="1" x14ac:dyDescent="0.2">
      <c r="A39" s="13" t="s">
        <v>195</v>
      </c>
      <c r="B39" s="38"/>
      <c r="C39" s="39"/>
      <c r="D39" s="39"/>
      <c r="E39" s="39"/>
      <c r="F39" s="39"/>
      <c r="G39" s="39"/>
      <c r="H39" s="39"/>
      <c r="I39" s="39"/>
      <c r="J39" s="39"/>
      <c r="K39" s="39"/>
      <c r="L39" s="39"/>
      <c r="M39" s="39"/>
      <c r="N39" s="54" t="e">
        <f>VLOOKUP($B39,Sheet1!$A$3:$B$14,2)</f>
        <v>#N/A</v>
      </c>
      <c r="O39" s="29" t="e">
        <f>C$28-$N$39</f>
        <v>#N/A</v>
      </c>
      <c r="P39" s="29" t="e">
        <f t="shared" ref="P39:Y39" si="24">D$28-$N$39</f>
        <v>#N/A</v>
      </c>
      <c r="Q39" s="29" t="e">
        <f t="shared" si="24"/>
        <v>#N/A</v>
      </c>
      <c r="R39" s="29" t="e">
        <f t="shared" si="24"/>
        <v>#N/A</v>
      </c>
      <c r="S39" s="29" t="e">
        <f t="shared" si="24"/>
        <v>#N/A</v>
      </c>
      <c r="T39" s="29" t="e">
        <f t="shared" si="24"/>
        <v>#N/A</v>
      </c>
      <c r="U39" s="29" t="e">
        <f t="shared" si="24"/>
        <v>#N/A</v>
      </c>
      <c r="V39" s="29" t="e">
        <f t="shared" si="24"/>
        <v>#N/A</v>
      </c>
      <c r="W39" s="29" t="e">
        <f t="shared" si="24"/>
        <v>#N/A</v>
      </c>
      <c r="X39" s="29" t="e">
        <f t="shared" si="24"/>
        <v>#N/A</v>
      </c>
      <c r="Y39" s="29" t="e">
        <f t="shared" si="24"/>
        <v>#N/A</v>
      </c>
      <c r="Z39" s="2" t="s">
        <v>200</v>
      </c>
      <c r="AB39" s="25" t="e">
        <f>C$28+$N$39</f>
        <v>#N/A</v>
      </c>
      <c r="AC39" s="25" t="e">
        <f t="shared" ref="AC39:AL39" si="25">D$28+$N$39</f>
        <v>#N/A</v>
      </c>
      <c r="AD39" s="25" t="e">
        <f t="shared" si="25"/>
        <v>#N/A</v>
      </c>
      <c r="AE39" s="25" t="e">
        <f t="shared" si="25"/>
        <v>#N/A</v>
      </c>
      <c r="AF39" s="25" t="e">
        <f t="shared" si="25"/>
        <v>#N/A</v>
      </c>
      <c r="AG39" s="25" t="e">
        <f t="shared" si="25"/>
        <v>#N/A</v>
      </c>
      <c r="AH39" s="25" t="e">
        <f t="shared" si="25"/>
        <v>#N/A</v>
      </c>
      <c r="AI39" s="25" t="e">
        <f t="shared" si="25"/>
        <v>#N/A</v>
      </c>
      <c r="AJ39" s="25" t="e">
        <f t="shared" si="25"/>
        <v>#N/A</v>
      </c>
      <c r="AK39" s="25" t="e">
        <f t="shared" si="25"/>
        <v>#N/A</v>
      </c>
      <c r="AL39" s="25" t="e">
        <f t="shared" si="25"/>
        <v>#N/A</v>
      </c>
      <c r="AM39" s="2" t="s">
        <v>198</v>
      </c>
    </row>
    <row r="40" spans="1:39" ht="25.25" customHeight="1" x14ac:dyDescent="0.2">
      <c r="A40" s="13" t="s">
        <v>197</v>
      </c>
      <c r="B40" s="38"/>
      <c r="C40" s="39"/>
      <c r="D40" s="39"/>
      <c r="E40" s="39"/>
      <c r="F40" s="39"/>
      <c r="G40" s="39"/>
      <c r="H40" s="39"/>
      <c r="I40" s="39"/>
      <c r="J40" s="39"/>
      <c r="K40" s="39"/>
      <c r="L40" s="39"/>
      <c r="M40" s="39"/>
      <c r="N40" s="54" t="e">
        <f>VLOOKUP($B40,Sheet1!$A$3:$B$14,2)</f>
        <v>#N/A</v>
      </c>
      <c r="O40" s="29" t="e">
        <f>C$28-$N$40</f>
        <v>#N/A</v>
      </c>
      <c r="P40" s="29" t="e">
        <f t="shared" ref="P40:Y40" si="26">D$28-$N$40</f>
        <v>#N/A</v>
      </c>
      <c r="Q40" s="29" t="e">
        <f t="shared" si="26"/>
        <v>#N/A</v>
      </c>
      <c r="R40" s="29" t="e">
        <f t="shared" si="26"/>
        <v>#N/A</v>
      </c>
      <c r="S40" s="29" t="e">
        <f t="shared" si="26"/>
        <v>#N/A</v>
      </c>
      <c r="T40" s="29" t="e">
        <f t="shared" si="26"/>
        <v>#N/A</v>
      </c>
      <c r="U40" s="29" t="e">
        <f t="shared" si="26"/>
        <v>#N/A</v>
      </c>
      <c r="V40" s="29" t="e">
        <f t="shared" si="26"/>
        <v>#N/A</v>
      </c>
      <c r="W40" s="29" t="e">
        <f t="shared" si="26"/>
        <v>#N/A</v>
      </c>
      <c r="X40" s="29" t="e">
        <f t="shared" si="26"/>
        <v>#N/A</v>
      </c>
      <c r="Y40" s="29" t="e">
        <f t="shared" si="26"/>
        <v>#N/A</v>
      </c>
      <c r="Z40" s="2" t="s">
        <v>204</v>
      </c>
      <c r="AB40" s="25" t="e">
        <f>C$28+$N$40</f>
        <v>#N/A</v>
      </c>
      <c r="AC40" s="25" t="e">
        <f t="shared" ref="AC40:AL40" si="27">D$28+$N$40</f>
        <v>#N/A</v>
      </c>
      <c r="AD40" s="25" t="e">
        <f t="shared" si="27"/>
        <v>#N/A</v>
      </c>
      <c r="AE40" s="25" t="e">
        <f t="shared" si="27"/>
        <v>#N/A</v>
      </c>
      <c r="AF40" s="25" t="e">
        <f t="shared" si="27"/>
        <v>#N/A</v>
      </c>
      <c r="AG40" s="25" t="e">
        <f t="shared" si="27"/>
        <v>#N/A</v>
      </c>
      <c r="AH40" s="25" t="e">
        <f t="shared" si="27"/>
        <v>#N/A</v>
      </c>
      <c r="AI40" s="25" t="e">
        <f t="shared" si="27"/>
        <v>#N/A</v>
      </c>
      <c r="AJ40" s="25" t="e">
        <f t="shared" si="27"/>
        <v>#N/A</v>
      </c>
      <c r="AK40" s="25" t="e">
        <f t="shared" si="27"/>
        <v>#N/A</v>
      </c>
      <c r="AL40" s="25" t="e">
        <f t="shared" si="27"/>
        <v>#N/A</v>
      </c>
      <c r="AM40" s="2" t="s">
        <v>202</v>
      </c>
    </row>
    <row r="41" spans="1:39" ht="25.25" customHeight="1" x14ac:dyDescent="0.2">
      <c r="A41" s="13" t="s">
        <v>199</v>
      </c>
      <c r="B41" s="38"/>
      <c r="C41" s="41"/>
      <c r="D41" s="41"/>
      <c r="E41" s="41"/>
      <c r="F41" s="41"/>
      <c r="G41" s="41"/>
      <c r="H41" s="41"/>
      <c r="I41" s="41"/>
      <c r="J41" s="41"/>
      <c r="K41" s="116"/>
      <c r="L41" s="41"/>
      <c r="M41" s="41"/>
      <c r="N41" s="54"/>
    </row>
    <row r="42" spans="1:39" ht="25.25" customHeight="1" x14ac:dyDescent="0.2">
      <c r="A42" s="13" t="s">
        <v>201</v>
      </c>
      <c r="B42" s="38"/>
      <c r="C42" s="41"/>
      <c r="D42" s="41"/>
      <c r="E42" s="41"/>
      <c r="F42" s="41"/>
      <c r="G42" s="41"/>
      <c r="H42" s="41"/>
      <c r="I42" s="41"/>
      <c r="J42" s="41"/>
      <c r="K42" s="41"/>
      <c r="L42" s="41"/>
      <c r="M42" s="41"/>
      <c r="N42" s="2"/>
    </row>
    <row r="43" spans="1:39" ht="25.25" customHeight="1" x14ac:dyDescent="0.2">
      <c r="A43" s="47" t="s">
        <v>471</v>
      </c>
      <c r="B43" s="8" t="s">
        <v>102</v>
      </c>
      <c r="C43" s="9">
        <v>0.7</v>
      </c>
      <c r="D43" s="9">
        <v>0.1</v>
      </c>
      <c r="E43" s="9">
        <v>0.82</v>
      </c>
      <c r="F43" s="9">
        <v>0.34</v>
      </c>
      <c r="G43" s="9">
        <v>0.83</v>
      </c>
      <c r="H43" s="9">
        <v>0.16</v>
      </c>
      <c r="I43" s="9">
        <v>0.83</v>
      </c>
      <c r="J43" s="9">
        <v>0.28000000000000003</v>
      </c>
      <c r="K43" s="9">
        <v>0.83</v>
      </c>
      <c r="L43" s="9">
        <v>0.36</v>
      </c>
      <c r="M43" s="9">
        <v>0.9</v>
      </c>
    </row>
    <row r="44" spans="1:39" ht="25.25" customHeight="1" x14ac:dyDescent="0.2">
      <c r="A44" s="13" t="s">
        <v>205</v>
      </c>
      <c r="B44" s="38"/>
      <c r="C44" s="39"/>
      <c r="D44" s="39"/>
      <c r="E44" s="39"/>
      <c r="F44" s="39"/>
      <c r="G44" s="39"/>
      <c r="H44" s="39"/>
      <c r="I44" s="39"/>
      <c r="J44" s="39"/>
      <c r="K44" s="39"/>
      <c r="L44" s="39"/>
      <c r="M44" s="39"/>
      <c r="N44" s="250" t="e">
        <f>VLOOKUP($B44,Sheet1!$A$3:$B$14,2)</f>
        <v>#N/A</v>
      </c>
      <c r="O44" s="29" t="e">
        <f>C$43-$N$44</f>
        <v>#N/A</v>
      </c>
      <c r="P44" s="29" t="e">
        <f t="shared" ref="P44:Y44" si="28">D$43-$N$44</f>
        <v>#N/A</v>
      </c>
      <c r="Q44" s="29" t="e">
        <f t="shared" si="28"/>
        <v>#N/A</v>
      </c>
      <c r="R44" s="29" t="e">
        <f t="shared" si="28"/>
        <v>#N/A</v>
      </c>
      <c r="S44" s="29" t="e">
        <f t="shared" si="28"/>
        <v>#N/A</v>
      </c>
      <c r="T44" s="29" t="e">
        <f t="shared" si="28"/>
        <v>#N/A</v>
      </c>
      <c r="U44" s="29" t="e">
        <f t="shared" si="28"/>
        <v>#N/A</v>
      </c>
      <c r="V44" s="29" t="e">
        <f t="shared" si="28"/>
        <v>#N/A</v>
      </c>
      <c r="W44" s="29" t="e">
        <f t="shared" si="28"/>
        <v>#N/A</v>
      </c>
      <c r="X44" s="29" t="e">
        <f t="shared" si="28"/>
        <v>#N/A</v>
      </c>
      <c r="Y44" s="29" t="e">
        <f t="shared" si="28"/>
        <v>#N/A</v>
      </c>
      <c r="Z44" s="33" t="s">
        <v>208</v>
      </c>
      <c r="AB44" s="25" t="e">
        <f>C$43+$N$44</f>
        <v>#N/A</v>
      </c>
      <c r="AC44" s="25" t="e">
        <f t="shared" ref="AC44:AL44" si="29">D$43+$N$44</f>
        <v>#N/A</v>
      </c>
      <c r="AD44" s="25" t="e">
        <f t="shared" si="29"/>
        <v>#N/A</v>
      </c>
      <c r="AE44" s="25" t="e">
        <f t="shared" si="29"/>
        <v>#N/A</v>
      </c>
      <c r="AF44" s="25" t="e">
        <f t="shared" si="29"/>
        <v>#N/A</v>
      </c>
      <c r="AG44" s="25" t="e">
        <f t="shared" si="29"/>
        <v>#N/A</v>
      </c>
      <c r="AH44" s="25" t="e">
        <f t="shared" si="29"/>
        <v>#N/A</v>
      </c>
      <c r="AI44" s="25" t="e">
        <f t="shared" si="29"/>
        <v>#N/A</v>
      </c>
      <c r="AJ44" s="25" t="e">
        <f t="shared" si="29"/>
        <v>#N/A</v>
      </c>
      <c r="AK44" s="25" t="e">
        <f t="shared" si="29"/>
        <v>#N/A</v>
      </c>
      <c r="AL44" s="25" t="e">
        <f t="shared" si="29"/>
        <v>#N/A</v>
      </c>
      <c r="AM44" s="30" t="s">
        <v>206</v>
      </c>
    </row>
    <row r="45" spans="1:39" ht="25.25" customHeight="1" x14ac:dyDescent="0.2">
      <c r="A45" s="50" t="s">
        <v>207</v>
      </c>
      <c r="B45" s="38"/>
      <c r="C45" s="39"/>
      <c r="D45" s="39"/>
      <c r="E45" s="39"/>
      <c r="F45" s="39"/>
      <c r="G45" s="39"/>
      <c r="H45" s="39"/>
      <c r="I45" s="39"/>
      <c r="J45" s="39"/>
      <c r="K45" s="39"/>
      <c r="L45" s="39"/>
      <c r="M45" s="39"/>
      <c r="N45" s="54" t="e">
        <f>VLOOKUP($B45,Sheet1!$A$3:$B$14,2)</f>
        <v>#N/A</v>
      </c>
      <c r="O45" s="29" t="e">
        <f>C$28-$N$45</f>
        <v>#N/A</v>
      </c>
      <c r="P45" s="29" t="e">
        <f t="shared" ref="P45:Y45" si="30">D$28-$N$45</f>
        <v>#N/A</v>
      </c>
      <c r="Q45" s="29" t="e">
        <f t="shared" si="30"/>
        <v>#N/A</v>
      </c>
      <c r="R45" s="29" t="e">
        <f t="shared" si="30"/>
        <v>#N/A</v>
      </c>
      <c r="S45" s="29" t="e">
        <f t="shared" si="30"/>
        <v>#N/A</v>
      </c>
      <c r="T45" s="29" t="e">
        <f t="shared" si="30"/>
        <v>#N/A</v>
      </c>
      <c r="U45" s="29" t="e">
        <f t="shared" si="30"/>
        <v>#N/A</v>
      </c>
      <c r="V45" s="29" t="e">
        <f t="shared" si="30"/>
        <v>#N/A</v>
      </c>
      <c r="W45" s="29" t="e">
        <f t="shared" si="30"/>
        <v>#N/A</v>
      </c>
      <c r="X45" s="29" t="e">
        <f t="shared" si="30"/>
        <v>#N/A</v>
      </c>
      <c r="Y45" s="29" t="e">
        <f t="shared" si="30"/>
        <v>#N/A</v>
      </c>
      <c r="Z45" s="33" t="s">
        <v>211</v>
      </c>
      <c r="AB45" s="25" t="e">
        <f>C$28+$N$45</f>
        <v>#N/A</v>
      </c>
      <c r="AC45" s="25" t="e">
        <f t="shared" ref="AC45:AL45" si="31">D$28+$N$45</f>
        <v>#N/A</v>
      </c>
      <c r="AD45" s="25" t="e">
        <f t="shared" si="31"/>
        <v>#N/A</v>
      </c>
      <c r="AE45" s="25" t="e">
        <f t="shared" si="31"/>
        <v>#N/A</v>
      </c>
      <c r="AF45" s="25" t="e">
        <f t="shared" si="31"/>
        <v>#N/A</v>
      </c>
      <c r="AG45" s="25" t="e">
        <f t="shared" si="31"/>
        <v>#N/A</v>
      </c>
      <c r="AH45" s="25" t="e">
        <f t="shared" si="31"/>
        <v>#N/A</v>
      </c>
      <c r="AI45" s="25" t="e">
        <f t="shared" si="31"/>
        <v>#N/A</v>
      </c>
      <c r="AJ45" s="25" t="e">
        <f t="shared" si="31"/>
        <v>#N/A</v>
      </c>
      <c r="AK45" s="25" t="e">
        <f t="shared" si="31"/>
        <v>#N/A</v>
      </c>
      <c r="AL45" s="25" t="e">
        <f t="shared" si="31"/>
        <v>#N/A</v>
      </c>
      <c r="AM45" s="30" t="s">
        <v>209</v>
      </c>
    </row>
    <row r="46" spans="1:39" ht="25.25" customHeight="1" x14ac:dyDescent="0.2">
      <c r="A46" s="50" t="s">
        <v>143</v>
      </c>
      <c r="B46" s="38"/>
      <c r="C46" s="39"/>
      <c r="D46" s="39"/>
      <c r="E46" s="39"/>
      <c r="F46" s="39"/>
      <c r="G46" s="39"/>
      <c r="H46" s="39"/>
      <c r="I46" s="39"/>
      <c r="J46" s="39"/>
      <c r="K46" s="39"/>
      <c r="L46" s="39"/>
      <c r="M46" s="39"/>
      <c r="N46" s="54" t="e">
        <f>VLOOKUP($B46,Sheet1!$A$3:$B$14,2)</f>
        <v>#N/A</v>
      </c>
      <c r="O46" s="29" t="e">
        <f>C$28-$N$46</f>
        <v>#N/A</v>
      </c>
      <c r="P46" s="29" t="e">
        <f t="shared" ref="P46:Y46" si="32">D$28-$N$46</f>
        <v>#N/A</v>
      </c>
      <c r="Q46" s="29" t="e">
        <f t="shared" si="32"/>
        <v>#N/A</v>
      </c>
      <c r="R46" s="29" t="e">
        <f t="shared" si="32"/>
        <v>#N/A</v>
      </c>
      <c r="S46" s="29" t="e">
        <f t="shared" si="32"/>
        <v>#N/A</v>
      </c>
      <c r="T46" s="29" t="e">
        <f t="shared" si="32"/>
        <v>#N/A</v>
      </c>
      <c r="U46" s="29" t="e">
        <f t="shared" si="32"/>
        <v>#N/A</v>
      </c>
      <c r="V46" s="29" t="e">
        <f t="shared" si="32"/>
        <v>#N/A</v>
      </c>
      <c r="W46" s="29" t="e">
        <f t="shared" si="32"/>
        <v>#N/A</v>
      </c>
      <c r="X46" s="29" t="e">
        <f t="shared" si="32"/>
        <v>#N/A</v>
      </c>
      <c r="Y46" s="29" t="e">
        <f t="shared" si="32"/>
        <v>#N/A</v>
      </c>
      <c r="Z46" s="33" t="s">
        <v>144</v>
      </c>
      <c r="AB46" s="25" t="e">
        <f>C$28+$N$46</f>
        <v>#N/A</v>
      </c>
      <c r="AC46" s="25" t="e">
        <f t="shared" ref="AC46:AL46" si="33">D$28+$N$46</f>
        <v>#N/A</v>
      </c>
      <c r="AD46" s="25" t="e">
        <f t="shared" si="33"/>
        <v>#N/A</v>
      </c>
      <c r="AE46" s="25" t="e">
        <f t="shared" si="33"/>
        <v>#N/A</v>
      </c>
      <c r="AF46" s="25" t="e">
        <f t="shared" si="33"/>
        <v>#N/A</v>
      </c>
      <c r="AG46" s="25" t="e">
        <f t="shared" si="33"/>
        <v>#N/A</v>
      </c>
      <c r="AH46" s="25" t="e">
        <f t="shared" si="33"/>
        <v>#N/A</v>
      </c>
      <c r="AI46" s="25" t="e">
        <f t="shared" si="33"/>
        <v>#N/A</v>
      </c>
      <c r="AJ46" s="25" t="e">
        <f t="shared" si="33"/>
        <v>#N/A</v>
      </c>
      <c r="AK46" s="25" t="e">
        <f t="shared" si="33"/>
        <v>#N/A</v>
      </c>
      <c r="AL46" s="25" t="e">
        <f t="shared" si="33"/>
        <v>#N/A</v>
      </c>
      <c r="AM46" s="30" t="s">
        <v>142</v>
      </c>
    </row>
    <row r="47" spans="1:39" ht="25.25" customHeight="1" x14ac:dyDescent="0.2">
      <c r="A47" s="261" t="s">
        <v>210</v>
      </c>
      <c r="N47" s="2"/>
    </row>
    <row r="48" spans="1:39" ht="25.25" customHeight="1" x14ac:dyDescent="0.2">
      <c r="A48" s="52" t="s">
        <v>119</v>
      </c>
    </row>
    <row r="49" spans="1:13" ht="25.25" customHeight="1" x14ac:dyDescent="0.2">
      <c r="A49" s="84"/>
      <c r="B49" s="77"/>
      <c r="C49" s="77"/>
      <c r="D49" s="77"/>
      <c r="E49" s="77"/>
      <c r="F49" s="77"/>
      <c r="G49" s="77"/>
      <c r="H49" s="77"/>
      <c r="I49" s="77"/>
      <c r="J49" s="77"/>
      <c r="K49" s="77"/>
      <c r="L49" s="77"/>
      <c r="M49" s="77"/>
    </row>
    <row r="50" spans="1:13" ht="25.25" customHeight="1" x14ac:dyDescent="0.2">
      <c r="A50" s="77"/>
      <c r="B50" s="77"/>
      <c r="C50" s="77"/>
      <c r="D50" s="77"/>
      <c r="E50" s="77"/>
      <c r="F50" s="77"/>
      <c r="G50" s="77"/>
      <c r="H50" s="77"/>
      <c r="I50" s="77"/>
      <c r="J50" s="77"/>
      <c r="K50" s="77"/>
      <c r="L50" s="77"/>
      <c r="M50" s="77"/>
    </row>
    <row r="51" spans="1:13" ht="25.25" customHeight="1" x14ac:dyDescent="0.2">
      <c r="A51" s="77"/>
      <c r="B51" s="77"/>
      <c r="C51" s="77"/>
      <c r="D51" s="77"/>
      <c r="E51" s="77"/>
      <c r="F51" s="77"/>
      <c r="G51" s="77"/>
      <c r="H51" s="77"/>
      <c r="I51" s="77"/>
      <c r="J51" s="77"/>
      <c r="K51" s="77"/>
      <c r="L51" s="77"/>
      <c r="M51" s="77"/>
    </row>
    <row r="52" spans="1:13" ht="25.25" customHeight="1" x14ac:dyDescent="0.2">
      <c r="A52" s="77"/>
      <c r="B52" s="77"/>
      <c r="C52" s="77"/>
      <c r="D52" s="77"/>
      <c r="E52" s="77"/>
      <c r="F52" s="77"/>
      <c r="G52" s="77"/>
      <c r="H52" s="77"/>
      <c r="I52" s="77"/>
      <c r="J52" s="77"/>
      <c r="K52" s="77"/>
      <c r="L52" s="77"/>
      <c r="M52" s="77"/>
    </row>
    <row r="53" spans="1:13" ht="25.25" customHeight="1" x14ac:dyDescent="0.2">
      <c r="A53" s="77"/>
      <c r="B53" s="77"/>
      <c r="C53" s="77"/>
      <c r="D53" s="77"/>
      <c r="E53" s="77"/>
      <c r="F53" s="77"/>
      <c r="G53" s="77"/>
      <c r="H53" s="77"/>
      <c r="I53" s="77"/>
      <c r="J53" s="77"/>
      <c r="K53" s="77"/>
      <c r="L53" s="77"/>
      <c r="M53" s="77"/>
    </row>
    <row r="54" spans="1:13" ht="25.25" customHeight="1" x14ac:dyDescent="0.2">
      <c r="A54" s="77"/>
      <c r="B54" s="77"/>
      <c r="C54" s="77"/>
      <c r="D54" s="77"/>
      <c r="E54" s="77"/>
      <c r="F54" s="77"/>
      <c r="G54" s="77"/>
      <c r="H54" s="77"/>
      <c r="I54" s="77"/>
      <c r="J54" s="77"/>
      <c r="K54" s="77"/>
      <c r="L54" s="77"/>
      <c r="M54" s="77"/>
    </row>
    <row r="55" spans="1:13" ht="25.25" customHeight="1" x14ac:dyDescent="0.2">
      <c r="A55" s="77"/>
      <c r="B55" s="77"/>
      <c r="C55" s="77"/>
      <c r="D55" s="77"/>
      <c r="E55" s="77"/>
      <c r="F55" s="77"/>
      <c r="G55" s="77"/>
      <c r="H55" s="77"/>
      <c r="I55" s="77"/>
      <c r="J55" s="77"/>
      <c r="K55" s="77"/>
      <c r="L55" s="77"/>
      <c r="M55" s="77"/>
    </row>
  </sheetData>
  <sheetProtection algorithmName="SHA-512" hashValue="DFh5/s8w4tkAQBamcL4tBeGeG28k/xA8tK8CB4rLSt3wj4IXTxVJ5L8LHk1k54lehCK5M3U8Kt7xzn7K3QjgQA==" saltValue="zrV1rxachzDB1cnA/0+R2g==" spinCount="100000" sheet="1" selectLockedCells="1"/>
  <mergeCells count="22">
    <mergeCell ref="O26:P26"/>
    <mergeCell ref="Q26:R26"/>
    <mergeCell ref="S26:T26"/>
    <mergeCell ref="U26:V26"/>
    <mergeCell ref="W26:X26"/>
    <mergeCell ref="O3:P3"/>
    <mergeCell ref="Q3:R3"/>
    <mergeCell ref="S3:T3"/>
    <mergeCell ref="U3:V3"/>
    <mergeCell ref="W3:X3"/>
    <mergeCell ref="K3:L3"/>
    <mergeCell ref="K26:L26"/>
    <mergeCell ref="C3:D3"/>
    <mergeCell ref="E3:F3"/>
    <mergeCell ref="G3:H3"/>
    <mergeCell ref="I3:J3"/>
    <mergeCell ref="C26:D26"/>
    <mergeCell ref="E26:F26"/>
    <mergeCell ref="G26:H26"/>
    <mergeCell ref="I26:J26"/>
    <mergeCell ref="A17:M17"/>
    <mergeCell ref="A25:E25"/>
  </mergeCells>
  <conditionalFormatting sqref="C6:M6">
    <cfRule type="expression" dxfId="445" priority="176" stopIfTrue="1">
      <formula>($B6&lt;=5)</formula>
    </cfRule>
    <cfRule type="cellIs" dxfId="444" priority="595" stopIfTrue="1" operator="between">
      <formula>O4</formula>
      <formula>O3</formula>
    </cfRule>
    <cfRule type="cellIs" dxfId="443" priority="594" stopIfTrue="1" operator="lessThanOrEqual">
      <formula>O6</formula>
    </cfRule>
    <cfRule type="cellIs" dxfId="442" priority="593" stopIfTrue="1" operator="greaterThanOrEqual">
      <formula>O5</formula>
    </cfRule>
    <cfRule type="cellIs" dxfId="441" priority="228" stopIfTrue="1" operator="between">
      <formula>O6</formula>
      <formula>O5</formula>
    </cfRule>
  </conditionalFormatting>
  <conditionalFormatting sqref="C8:M8">
    <cfRule type="cellIs" dxfId="440" priority="114" stopIfTrue="1" operator="greaterThanOrEqual">
      <formula>O7</formula>
    </cfRule>
    <cfRule type="expression" dxfId="439" priority="113" stopIfTrue="1">
      <formula>($B8&lt;=5)</formula>
    </cfRule>
    <cfRule type="cellIs" dxfId="438" priority="116" stopIfTrue="1" operator="between">
      <formula>O8</formula>
      <formula>O7</formula>
    </cfRule>
    <cfRule type="cellIs" dxfId="437" priority="115" stopIfTrue="1" operator="lessThanOrEqual">
      <formula>O8</formula>
    </cfRule>
  </conditionalFormatting>
  <conditionalFormatting sqref="C10:M10">
    <cfRule type="cellIs" dxfId="436" priority="110" stopIfTrue="1" operator="greaterThanOrEqual">
      <formula>O9</formula>
    </cfRule>
    <cfRule type="cellIs" dxfId="435" priority="112" stopIfTrue="1" operator="between">
      <formula>O10</formula>
      <formula>O9</formula>
    </cfRule>
    <cfRule type="cellIs" dxfId="434" priority="111" stopIfTrue="1" operator="lessThanOrEqual">
      <formula>O10</formula>
    </cfRule>
    <cfRule type="expression" dxfId="433" priority="109" stopIfTrue="1">
      <formula>($B10&lt;=5)</formula>
    </cfRule>
  </conditionalFormatting>
  <conditionalFormatting sqref="C12:M12">
    <cfRule type="cellIs" dxfId="432" priority="107" stopIfTrue="1" operator="lessThanOrEqual">
      <formula>O12</formula>
    </cfRule>
    <cfRule type="cellIs" dxfId="431" priority="108" stopIfTrue="1" operator="between">
      <formula>O12</formula>
      <formula>O11</formula>
    </cfRule>
    <cfRule type="expression" dxfId="430" priority="105" stopIfTrue="1">
      <formula>($B12&lt;=5)</formula>
    </cfRule>
    <cfRule type="cellIs" dxfId="429" priority="106" stopIfTrue="1" operator="greaterThanOrEqual">
      <formula>O11</formula>
    </cfRule>
  </conditionalFormatting>
  <conditionalFormatting sqref="C14:M14">
    <cfRule type="expression" dxfId="428" priority="101" stopIfTrue="1">
      <formula>($B14&lt;=5)</formula>
    </cfRule>
    <cfRule type="cellIs" dxfId="427" priority="102" stopIfTrue="1" operator="greaterThanOrEqual">
      <formula>O13</formula>
    </cfRule>
    <cfRule type="cellIs" dxfId="426" priority="104" stopIfTrue="1" operator="between">
      <formula>O14</formula>
      <formula>O13</formula>
    </cfRule>
    <cfRule type="cellIs" dxfId="425" priority="103" stopIfTrue="1" operator="lessThanOrEqual">
      <formula>O14</formula>
    </cfRule>
  </conditionalFormatting>
  <conditionalFormatting sqref="C16:M16">
    <cfRule type="expression" dxfId="424" priority="97" stopIfTrue="1">
      <formula>($B16&lt;=5)</formula>
    </cfRule>
    <cfRule type="cellIs" dxfId="423" priority="100" stopIfTrue="1" operator="between">
      <formula>O16</formula>
      <formula>O15</formula>
    </cfRule>
    <cfRule type="cellIs" dxfId="422" priority="99" stopIfTrue="1" operator="lessThanOrEqual">
      <formula>O16</formula>
    </cfRule>
    <cfRule type="cellIs" dxfId="421" priority="98" stopIfTrue="1" operator="greaterThanOrEqual">
      <formula>O15</formula>
    </cfRule>
  </conditionalFormatting>
  <conditionalFormatting sqref="C29:M29 C31:M31 C33:M33 C35:M35 C37:M37 C44:M45">
    <cfRule type="cellIs" dxfId="420" priority="1242" operator="between">
      <formula>O29</formula>
      <formula>AB29</formula>
    </cfRule>
  </conditionalFormatting>
  <conditionalFormatting sqref="C29:M29 C31:M31 C33:M33 C35:M35 C37:M40 C44:M45">
    <cfRule type="cellIs" dxfId="419" priority="1240" stopIfTrue="1" operator="greaterThanOrEqual">
      <formula>AB29</formula>
    </cfRule>
    <cfRule type="cellIs" dxfId="418" priority="1241" stopIfTrue="1" operator="lessThanOrEqual">
      <formula>O29</formula>
    </cfRule>
    <cfRule type="expression" dxfId="417" priority="1239" stopIfTrue="1">
      <formula>($B29&lt;=5)</formula>
    </cfRule>
  </conditionalFormatting>
  <conditionalFormatting sqref="C38:M40">
    <cfRule type="cellIs" dxfId="416" priority="1244" stopIfTrue="1" operator="between">
      <formula>O38</formula>
      <formula>AB38</formula>
    </cfRule>
  </conditionalFormatting>
  <conditionalFormatting sqref="C46:M46">
    <cfRule type="cellIs" dxfId="415" priority="1317" stopIfTrue="1" operator="between">
      <formula>AB46</formula>
      <formula>O45</formula>
    </cfRule>
    <cfRule type="expression" dxfId="414" priority="1325" stopIfTrue="1">
      <formula>($B46&lt;=5)</formula>
    </cfRule>
    <cfRule type="cellIs" dxfId="413" priority="1326" stopIfTrue="1" operator="greaterThanOrEqual">
      <formula>O45</formula>
    </cfRule>
    <cfRule type="cellIs" dxfId="412" priority="1327" stopIfTrue="1" operator="lessThanOrEqual">
      <formula>AB46</formula>
    </cfRule>
  </conditionalFormatting>
  <pageMargins left="0.7" right="0.45" top="0.75" bottom="0.75" header="0.3" footer="0.3"/>
  <pageSetup paperSize="9" scale="53"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34"/>
  <sheetViews>
    <sheetView zoomScale="125" zoomScaleNormal="125" zoomScalePageLayoutView="50" workbookViewId="0">
      <selection activeCell="B7" sqref="B7"/>
    </sheetView>
  </sheetViews>
  <sheetFormatPr baseColWidth="10" defaultColWidth="10.83203125" defaultRowHeight="25.25" customHeight="1" x14ac:dyDescent="0.2"/>
  <cols>
    <col min="1" max="1" width="31.33203125" style="12" customWidth="1"/>
    <col min="2" max="2" width="10.83203125" style="12"/>
    <col min="3" max="10" width="13.33203125" style="12" customWidth="1"/>
    <col min="11" max="11" width="10.83203125" style="12" customWidth="1"/>
    <col min="12" max="12" width="10.83203125" style="44" hidden="1" customWidth="1"/>
    <col min="13" max="16" width="10.83203125" style="66" hidden="1" customWidth="1"/>
    <col min="17" max="17" width="20" style="68" hidden="1" customWidth="1"/>
    <col min="18" max="21" width="10.83203125" style="66" hidden="1" customWidth="1"/>
    <col min="22" max="22" width="26.5" style="68" hidden="1" customWidth="1"/>
    <col min="23" max="16384" width="10.83203125" style="12"/>
  </cols>
  <sheetData>
    <row r="1" spans="1:22" ht="35" customHeight="1" x14ac:dyDescent="0.2">
      <c r="A1" s="514" t="s">
        <v>423</v>
      </c>
      <c r="B1" s="515"/>
      <c r="C1" s="515"/>
      <c r="D1" s="515"/>
      <c r="E1" s="515"/>
      <c r="F1" s="515"/>
      <c r="G1" s="515"/>
      <c r="H1" s="515"/>
    </row>
    <row r="2" spans="1:22" ht="26" customHeight="1" x14ac:dyDescent="0.2">
      <c r="A2" s="518" t="s">
        <v>487</v>
      </c>
      <c r="B2" s="504"/>
      <c r="C2" s="504"/>
      <c r="D2" s="504"/>
      <c r="E2" s="504"/>
      <c r="F2" s="504"/>
      <c r="G2" s="504"/>
      <c r="H2" s="504"/>
      <c r="I2" s="504"/>
      <c r="J2" s="504"/>
    </row>
    <row r="3" spans="1:22" ht="25.25" customHeight="1" x14ac:dyDescent="0.2">
      <c r="A3" s="333" t="s">
        <v>478</v>
      </c>
    </row>
    <row r="4" spans="1:22" ht="25.25" customHeight="1" x14ac:dyDescent="0.2">
      <c r="A4" s="13" t="s">
        <v>422</v>
      </c>
      <c r="B4" s="42"/>
      <c r="C4" s="42" t="s">
        <v>24</v>
      </c>
      <c r="D4" s="42" t="s">
        <v>26</v>
      </c>
      <c r="E4" s="42" t="s">
        <v>77</v>
      </c>
      <c r="F4" s="506" t="s">
        <v>226</v>
      </c>
      <c r="G4" s="516"/>
      <c r="H4" s="516"/>
      <c r="I4" s="516"/>
      <c r="J4" s="517"/>
    </row>
    <row r="5" spans="1:22" ht="25.25" customHeight="1" x14ac:dyDescent="0.2">
      <c r="A5" s="13"/>
      <c r="B5" s="42" t="s">
        <v>97</v>
      </c>
      <c r="C5" s="42" t="s">
        <v>227</v>
      </c>
      <c r="D5" s="42" t="s">
        <v>227</v>
      </c>
      <c r="E5" s="42" t="s">
        <v>227</v>
      </c>
      <c r="F5" s="44" t="s">
        <v>228</v>
      </c>
      <c r="G5" s="42" t="s">
        <v>229</v>
      </c>
      <c r="H5" s="42" t="s">
        <v>230</v>
      </c>
      <c r="I5" s="42" t="s">
        <v>231</v>
      </c>
      <c r="J5" s="42" t="s">
        <v>232</v>
      </c>
    </row>
    <row r="6" spans="1:22" ht="25.25" customHeight="1" x14ac:dyDescent="0.2">
      <c r="A6" s="375" t="s">
        <v>448</v>
      </c>
      <c r="B6" s="8" t="s">
        <v>102</v>
      </c>
      <c r="C6" s="65">
        <v>105.1</v>
      </c>
      <c r="D6" s="65">
        <v>104.2</v>
      </c>
      <c r="E6" s="65">
        <v>104.1</v>
      </c>
      <c r="F6" s="387">
        <v>12.6</v>
      </c>
      <c r="G6" s="379">
        <v>0.87</v>
      </c>
      <c r="H6" s="379">
        <v>0.71</v>
      </c>
      <c r="I6" s="379">
        <v>0.42</v>
      </c>
      <c r="J6" s="379">
        <v>0.03</v>
      </c>
      <c r="Q6" s="70" t="s">
        <v>226</v>
      </c>
      <c r="V6" s="70" t="s">
        <v>226</v>
      </c>
    </row>
    <row r="7" spans="1:22" ht="25.25" customHeight="1" x14ac:dyDescent="0.2">
      <c r="A7" s="13" t="s">
        <v>407</v>
      </c>
      <c r="B7" s="38"/>
      <c r="C7" s="117"/>
      <c r="D7" s="117"/>
      <c r="E7" s="117"/>
      <c r="F7" s="117"/>
      <c r="G7" s="39"/>
      <c r="H7" s="39"/>
      <c r="I7" s="39"/>
      <c r="J7" s="39"/>
      <c r="L7" s="69" t="e">
        <f>VLOOKUP($B7,Sheet1!$A$3:$B$14,2)</f>
        <v>#N/A</v>
      </c>
      <c r="M7" s="67" t="e">
        <f>G6+$L7</f>
        <v>#N/A</v>
      </c>
      <c r="N7" s="67" t="e">
        <f t="shared" ref="N7:P7" si="0">H$6+$L7</f>
        <v>#N/A</v>
      </c>
      <c r="O7" s="67" t="e">
        <f t="shared" si="0"/>
        <v>#N/A</v>
      </c>
      <c r="P7" s="67" t="e">
        <f t="shared" si="0"/>
        <v>#N/A</v>
      </c>
      <c r="Q7" s="68" t="s">
        <v>121</v>
      </c>
      <c r="R7" s="67" t="e">
        <f>G6-$L7</f>
        <v>#N/A</v>
      </c>
      <c r="S7" s="67" t="e">
        <f t="shared" ref="S7:U7" si="1">H6-$L7</f>
        <v>#N/A</v>
      </c>
      <c r="T7" s="67" t="e">
        <f t="shared" si="1"/>
        <v>#N/A</v>
      </c>
      <c r="U7" s="67" t="e">
        <f t="shared" si="1"/>
        <v>#N/A</v>
      </c>
      <c r="V7" s="68" t="s">
        <v>122</v>
      </c>
    </row>
    <row r="8" spans="1:22" ht="25.25" customHeight="1" x14ac:dyDescent="0.2">
      <c r="A8" s="47" t="s">
        <v>461</v>
      </c>
      <c r="B8" s="8" t="s">
        <v>102</v>
      </c>
      <c r="C8" s="65">
        <v>104.6</v>
      </c>
      <c r="D8" s="65">
        <v>104.2</v>
      </c>
      <c r="E8" s="65">
        <v>104.9</v>
      </c>
      <c r="F8" s="387">
        <v>12.4</v>
      </c>
      <c r="G8" s="379">
        <v>0.84</v>
      </c>
      <c r="H8" s="379">
        <v>0.69</v>
      </c>
      <c r="I8" s="379">
        <v>0.4</v>
      </c>
      <c r="J8" s="379">
        <v>0.03</v>
      </c>
    </row>
    <row r="9" spans="1:22" ht="25.25" customHeight="1" x14ac:dyDescent="0.2">
      <c r="A9" s="13" t="s">
        <v>125</v>
      </c>
      <c r="B9" s="38"/>
      <c r="C9" s="117"/>
      <c r="D9" s="117"/>
      <c r="E9" s="117"/>
      <c r="F9" s="117"/>
      <c r="G9" s="39"/>
      <c r="H9" s="39"/>
      <c r="I9" s="39"/>
      <c r="J9" s="39"/>
      <c r="L9" s="69" t="e">
        <f>VLOOKUP($B9,Sheet1!$A$3:$B$14,2)</f>
        <v>#N/A</v>
      </c>
      <c r="M9" s="67" t="e">
        <f>G8+$L9</f>
        <v>#N/A</v>
      </c>
      <c r="N9" s="67" t="e">
        <f t="shared" ref="N9:P9" si="2">H8+$L9</f>
        <v>#N/A</v>
      </c>
      <c r="O9" s="67" t="e">
        <f t="shared" si="2"/>
        <v>#N/A</v>
      </c>
      <c r="P9" s="67" t="e">
        <f t="shared" si="2"/>
        <v>#N/A</v>
      </c>
      <c r="Q9" s="68" t="s">
        <v>124</v>
      </c>
      <c r="R9" s="67" t="e">
        <f>G8-$L9</f>
        <v>#N/A</v>
      </c>
      <c r="S9" s="67" t="e">
        <f t="shared" ref="S9:U9" si="3">H8-$L9</f>
        <v>#N/A</v>
      </c>
      <c r="T9" s="67" t="e">
        <f t="shared" si="3"/>
        <v>#N/A</v>
      </c>
      <c r="U9" s="67" t="e">
        <f t="shared" si="3"/>
        <v>#N/A</v>
      </c>
      <c r="V9" s="68" t="s">
        <v>126</v>
      </c>
    </row>
    <row r="10" spans="1:22" ht="25.25" customHeight="1" x14ac:dyDescent="0.2">
      <c r="A10" s="47" t="s">
        <v>462</v>
      </c>
      <c r="B10" s="8" t="s">
        <v>102</v>
      </c>
      <c r="C10" s="65">
        <v>105.6</v>
      </c>
      <c r="D10" s="65">
        <v>104.8</v>
      </c>
      <c r="E10" s="65">
        <v>105.7</v>
      </c>
      <c r="F10" s="387">
        <v>12.8</v>
      </c>
      <c r="G10" s="379">
        <v>0.89</v>
      </c>
      <c r="H10" s="379">
        <v>0.74</v>
      </c>
      <c r="I10" s="379">
        <v>0.43</v>
      </c>
      <c r="J10" s="379">
        <v>0.03</v>
      </c>
    </row>
    <row r="11" spans="1:22" ht="25.25" customHeight="1" x14ac:dyDescent="0.2">
      <c r="A11" s="13" t="s">
        <v>129</v>
      </c>
      <c r="B11" s="38"/>
      <c r="C11" s="117"/>
      <c r="D11" s="117"/>
      <c r="E11" s="117"/>
      <c r="F11" s="117"/>
      <c r="G11" s="39"/>
      <c r="H11" s="39"/>
      <c r="I11" s="39"/>
      <c r="J11" s="39"/>
      <c r="L11" s="69" t="e">
        <f>VLOOKUP($B11,Sheet1!$A$3:$B$14,2)</f>
        <v>#N/A</v>
      </c>
      <c r="M11" s="67" t="e">
        <f>G10+$L11</f>
        <v>#N/A</v>
      </c>
      <c r="N11" s="67" t="e">
        <f t="shared" ref="N11:P11" si="4">H10+$L11</f>
        <v>#N/A</v>
      </c>
      <c r="O11" s="67" t="e">
        <f t="shared" si="4"/>
        <v>#N/A</v>
      </c>
      <c r="P11" s="67" t="e">
        <f t="shared" si="4"/>
        <v>#N/A</v>
      </c>
      <c r="Q11" s="68" t="s">
        <v>128</v>
      </c>
      <c r="R11" s="67" t="e">
        <f>G10-$L11</f>
        <v>#N/A</v>
      </c>
      <c r="S11" s="67" t="e">
        <f t="shared" ref="S11:U11" si="5">H10-$L11</f>
        <v>#N/A</v>
      </c>
      <c r="T11" s="67" t="e">
        <f t="shared" si="5"/>
        <v>#N/A</v>
      </c>
      <c r="U11" s="67" t="e">
        <f t="shared" si="5"/>
        <v>#N/A</v>
      </c>
      <c r="V11" s="68" t="s">
        <v>130</v>
      </c>
    </row>
    <row r="12" spans="1:22" ht="25.25" customHeight="1" x14ac:dyDescent="0.2">
      <c r="A12" s="308" t="s">
        <v>463</v>
      </c>
      <c r="B12" s="8" t="s">
        <v>102</v>
      </c>
      <c r="C12" s="65">
        <v>102.4</v>
      </c>
      <c r="D12" s="65">
        <v>101.3</v>
      </c>
      <c r="E12" s="65">
        <v>102.1</v>
      </c>
      <c r="F12" s="65"/>
      <c r="G12" s="9"/>
      <c r="H12" s="9"/>
      <c r="I12" s="9"/>
      <c r="J12" s="9"/>
    </row>
    <row r="13" spans="1:22" ht="25.25" customHeight="1" x14ac:dyDescent="0.2">
      <c r="A13" s="295" t="s">
        <v>223</v>
      </c>
      <c r="B13" s="305"/>
      <c r="C13" s="371"/>
      <c r="D13" s="371"/>
      <c r="E13" s="371"/>
      <c r="F13" s="371"/>
      <c r="G13" s="39"/>
      <c r="H13" s="39"/>
      <c r="I13" s="39"/>
      <c r="J13" s="39"/>
      <c r="L13" s="298" t="e">
        <f>VLOOKUP($B13,Sheet1!$A$3:$B$14,2)</f>
        <v>#N/A</v>
      </c>
      <c r="M13" s="297" t="e">
        <f>G12+$L13</f>
        <v>#N/A</v>
      </c>
      <c r="N13" s="297" t="e">
        <f t="shared" ref="N13:P13" si="6">H12+$L13</f>
        <v>#N/A</v>
      </c>
      <c r="O13" s="297" t="e">
        <f t="shared" si="6"/>
        <v>#N/A</v>
      </c>
      <c r="P13" s="297" t="e">
        <f t="shared" si="6"/>
        <v>#N/A</v>
      </c>
      <c r="Q13" s="68" t="s">
        <v>222</v>
      </c>
      <c r="R13" s="297" t="e">
        <f>G12-$L13</f>
        <v>#N/A</v>
      </c>
      <c r="S13" s="297" t="e">
        <f t="shared" ref="S13:U13" si="7">H12-$L13</f>
        <v>#N/A</v>
      </c>
      <c r="T13" s="297" t="e">
        <f t="shared" si="7"/>
        <v>#N/A</v>
      </c>
      <c r="U13" s="297" t="e">
        <f t="shared" si="7"/>
        <v>#N/A</v>
      </c>
      <c r="V13" s="68" t="s">
        <v>224</v>
      </c>
    </row>
    <row r="14" spans="1:22" ht="25.25" customHeight="1" x14ac:dyDescent="0.2">
      <c r="A14" s="47" t="s">
        <v>464</v>
      </c>
      <c r="B14" s="8" t="s">
        <v>102</v>
      </c>
      <c r="C14" s="65">
        <v>106.1</v>
      </c>
      <c r="D14" s="65">
        <v>105.4</v>
      </c>
      <c r="E14" s="65">
        <v>106</v>
      </c>
      <c r="F14" s="65"/>
      <c r="G14" s="9"/>
      <c r="H14" s="9"/>
      <c r="I14" s="9"/>
      <c r="J14" s="9"/>
    </row>
    <row r="15" spans="1:22" ht="25.25" customHeight="1" x14ac:dyDescent="0.2">
      <c r="A15" s="13" t="s">
        <v>192</v>
      </c>
      <c r="B15" s="38"/>
      <c r="C15" s="117"/>
      <c r="D15" s="117"/>
      <c r="E15" s="117"/>
      <c r="F15" s="117"/>
      <c r="G15" s="39"/>
      <c r="H15" s="39"/>
      <c r="I15" s="39"/>
      <c r="J15" s="39"/>
      <c r="L15" s="69" t="e">
        <f>VLOOKUP($B15,Sheet1!$A$3:$B$14,2)</f>
        <v>#N/A</v>
      </c>
      <c r="M15" s="67" t="e">
        <f>G14+$L15</f>
        <v>#N/A</v>
      </c>
      <c r="N15" s="67" t="e">
        <f t="shared" ref="N15:P15" si="8">H14+$L15</f>
        <v>#N/A</v>
      </c>
      <c r="O15" s="67" t="e">
        <f t="shared" si="8"/>
        <v>#N/A</v>
      </c>
      <c r="P15" s="67" t="e">
        <f t="shared" si="8"/>
        <v>#N/A</v>
      </c>
      <c r="Q15" s="68" t="s">
        <v>222</v>
      </c>
      <c r="R15" s="67" t="e">
        <f>G14-$L15</f>
        <v>#N/A</v>
      </c>
      <c r="S15" s="67" t="e">
        <f t="shared" ref="S15:U15" si="9">H14-$L15</f>
        <v>#N/A</v>
      </c>
      <c r="T15" s="67" t="e">
        <f t="shared" si="9"/>
        <v>#N/A</v>
      </c>
      <c r="U15" s="67" t="e">
        <f t="shared" si="9"/>
        <v>#N/A</v>
      </c>
      <c r="V15" s="68" t="s">
        <v>224</v>
      </c>
    </row>
    <row r="16" spans="1:22" ht="25.25" customHeight="1" x14ac:dyDescent="0.2">
      <c r="A16" s="13" t="s">
        <v>137</v>
      </c>
      <c r="B16" s="38"/>
      <c r="C16" s="117"/>
      <c r="D16" s="117"/>
      <c r="E16" s="117"/>
      <c r="F16" s="117"/>
      <c r="G16" s="39"/>
      <c r="H16" s="39"/>
      <c r="I16" s="39"/>
      <c r="J16" s="39"/>
      <c r="L16" s="69" t="e">
        <f>VLOOKUP($B16,Sheet1!$A$3:$B$14,2)</f>
        <v>#N/A</v>
      </c>
      <c r="M16" s="67" t="e">
        <f>G14+$L16</f>
        <v>#N/A</v>
      </c>
      <c r="N16" s="67" t="e">
        <f t="shared" ref="N16:P16" si="10">H14+$L16</f>
        <v>#N/A</v>
      </c>
      <c r="O16" s="67" t="e">
        <f t="shared" si="10"/>
        <v>#N/A</v>
      </c>
      <c r="P16" s="67" t="e">
        <f t="shared" si="10"/>
        <v>#N/A</v>
      </c>
      <c r="Q16" s="68" t="s">
        <v>194</v>
      </c>
      <c r="R16" s="67" t="e">
        <f>G14-$L16</f>
        <v>#N/A</v>
      </c>
      <c r="S16" s="67" t="e">
        <f t="shared" ref="S16:U16" si="11">H14-$L16</f>
        <v>#N/A</v>
      </c>
      <c r="T16" s="67" t="e">
        <f t="shared" si="11"/>
        <v>#N/A</v>
      </c>
      <c r="U16" s="67" t="e">
        <f t="shared" si="11"/>
        <v>#N/A</v>
      </c>
      <c r="V16" s="68" t="s">
        <v>196</v>
      </c>
    </row>
    <row r="17" spans="1:22" ht="25.25" customHeight="1" x14ac:dyDescent="0.2">
      <c r="A17" s="13" t="s">
        <v>195</v>
      </c>
      <c r="B17" s="38"/>
      <c r="C17" s="117"/>
      <c r="D17" s="117"/>
      <c r="E17" s="117"/>
      <c r="F17" s="117"/>
      <c r="G17" s="39"/>
      <c r="H17" s="39"/>
      <c r="I17" s="39"/>
      <c r="J17" s="39"/>
      <c r="L17" s="69" t="e">
        <f>VLOOKUP($B17,Sheet1!$A$3:$B$14,2)</f>
        <v>#N/A</v>
      </c>
      <c r="M17" s="67" t="e">
        <f>G6+$L17</f>
        <v>#N/A</v>
      </c>
      <c r="N17" s="67" t="e">
        <f t="shared" ref="N17:P17" si="12">H6+$L17</f>
        <v>#N/A</v>
      </c>
      <c r="O17" s="67" t="e">
        <f t="shared" si="12"/>
        <v>#N/A</v>
      </c>
      <c r="P17" s="67" t="e">
        <f t="shared" si="12"/>
        <v>#N/A</v>
      </c>
      <c r="Q17" s="68" t="s">
        <v>198</v>
      </c>
      <c r="R17" s="67" t="e">
        <f>G6-$L17</f>
        <v>#N/A</v>
      </c>
      <c r="S17" s="67" t="e">
        <f t="shared" ref="S17:U17" si="13">H6-$L17</f>
        <v>#N/A</v>
      </c>
      <c r="T17" s="67" t="e">
        <f t="shared" si="13"/>
        <v>#N/A</v>
      </c>
      <c r="U17" s="67" t="e">
        <f t="shared" si="13"/>
        <v>#N/A</v>
      </c>
      <c r="V17" s="68" t="s">
        <v>200</v>
      </c>
    </row>
    <row r="18" spans="1:22" ht="25.25" customHeight="1" x14ac:dyDescent="0.2">
      <c r="A18" s="13" t="s">
        <v>197</v>
      </c>
      <c r="B18" s="38"/>
      <c r="C18" s="117"/>
      <c r="D18" s="117"/>
      <c r="E18" s="117"/>
      <c r="F18" s="117"/>
      <c r="G18" s="39"/>
      <c r="H18" s="39"/>
      <c r="I18" s="39"/>
      <c r="J18" s="39"/>
      <c r="L18" s="69" t="e">
        <f>VLOOKUP($B18,Sheet1!$A$3:$B$14,2)</f>
        <v>#N/A</v>
      </c>
      <c r="M18" s="67" t="e">
        <f>G6+$L18</f>
        <v>#N/A</v>
      </c>
      <c r="N18" s="67" t="e">
        <f t="shared" ref="N18:P18" si="14">H6+$L18</f>
        <v>#N/A</v>
      </c>
      <c r="O18" s="67" t="e">
        <f t="shared" si="14"/>
        <v>#N/A</v>
      </c>
      <c r="P18" s="67" t="e">
        <f t="shared" si="14"/>
        <v>#N/A</v>
      </c>
      <c r="Q18" s="68" t="s">
        <v>233</v>
      </c>
      <c r="R18" s="67" t="e">
        <f>G6-$L18</f>
        <v>#N/A</v>
      </c>
      <c r="S18" s="67" t="e">
        <f t="shared" ref="S18:U18" si="15">H6-$L18</f>
        <v>#N/A</v>
      </c>
      <c r="T18" s="67" t="e">
        <f t="shared" si="15"/>
        <v>#N/A</v>
      </c>
      <c r="U18" s="67" t="e">
        <f t="shared" si="15"/>
        <v>#N/A</v>
      </c>
      <c r="V18" s="68" t="s">
        <v>234</v>
      </c>
    </row>
    <row r="19" spans="1:22" ht="25.25" customHeight="1" x14ac:dyDescent="0.2">
      <c r="A19" s="13" t="s">
        <v>199</v>
      </c>
      <c r="B19" s="38"/>
      <c r="C19" s="118"/>
      <c r="D19" s="118"/>
      <c r="E19" s="118"/>
      <c r="F19" s="118"/>
      <c r="G19" s="41"/>
      <c r="H19" s="41"/>
      <c r="I19" s="41"/>
      <c r="J19" s="41"/>
      <c r="L19" s="69"/>
    </row>
    <row r="20" spans="1:22" ht="25.25" customHeight="1" x14ac:dyDescent="0.2">
      <c r="A20" s="13" t="s">
        <v>201</v>
      </c>
      <c r="B20" s="38"/>
      <c r="C20" s="118"/>
      <c r="D20" s="118"/>
      <c r="E20" s="118"/>
      <c r="F20" s="118"/>
      <c r="G20" s="41"/>
      <c r="H20" s="41"/>
      <c r="I20" s="41"/>
      <c r="J20" s="41"/>
      <c r="L20" s="69"/>
    </row>
    <row r="21" spans="1:22" ht="25.25" customHeight="1" x14ac:dyDescent="0.2">
      <c r="A21" s="47" t="s">
        <v>471</v>
      </c>
      <c r="B21" s="8" t="s">
        <v>102</v>
      </c>
      <c r="C21" s="65">
        <v>106.4</v>
      </c>
      <c r="D21" s="65">
        <v>105.6</v>
      </c>
      <c r="E21" s="65">
        <v>106.5</v>
      </c>
      <c r="F21" s="387">
        <v>13.5</v>
      </c>
      <c r="G21" s="379">
        <v>0.94</v>
      </c>
      <c r="H21" s="379">
        <v>0.8</v>
      </c>
      <c r="I21" s="379">
        <v>0.48</v>
      </c>
      <c r="J21" s="379">
        <v>0.04</v>
      </c>
    </row>
    <row r="22" spans="1:22" ht="25.25" customHeight="1" x14ac:dyDescent="0.2">
      <c r="A22" s="13" t="s">
        <v>205</v>
      </c>
      <c r="B22" s="38"/>
      <c r="C22" s="117"/>
      <c r="D22" s="117"/>
      <c r="E22" s="117"/>
      <c r="F22" s="117"/>
      <c r="G22" s="39"/>
      <c r="H22" s="39"/>
      <c r="I22" s="39"/>
      <c r="J22" s="39"/>
      <c r="L22" s="69" t="e">
        <f>VLOOKUP($B22,Sheet1!$A$3:$B$14,2)</f>
        <v>#N/A</v>
      </c>
      <c r="M22" s="67" t="e">
        <f>G21+$L22</f>
        <v>#N/A</v>
      </c>
      <c r="N22" s="67" t="e">
        <f t="shared" ref="N22:P22" si="16">H21+$L22</f>
        <v>#N/A</v>
      </c>
      <c r="O22" s="67" t="e">
        <f t="shared" si="16"/>
        <v>#N/A</v>
      </c>
      <c r="P22" s="67" t="e">
        <f t="shared" si="16"/>
        <v>#N/A</v>
      </c>
      <c r="Q22" s="68" t="s">
        <v>206</v>
      </c>
      <c r="R22" s="67" t="e">
        <f>G21-$L22</f>
        <v>#N/A</v>
      </c>
      <c r="S22" s="67" t="e">
        <f t="shared" ref="S22:U22" si="17">H21-$L22</f>
        <v>#N/A</v>
      </c>
      <c r="T22" s="67" t="e">
        <f t="shared" si="17"/>
        <v>#N/A</v>
      </c>
      <c r="U22" s="67" t="e">
        <f t="shared" si="17"/>
        <v>#N/A</v>
      </c>
      <c r="V22" s="68" t="s">
        <v>208</v>
      </c>
    </row>
    <row r="23" spans="1:22" ht="25.25" customHeight="1" x14ac:dyDescent="0.2">
      <c r="A23" s="50" t="s">
        <v>207</v>
      </c>
      <c r="B23" s="38"/>
      <c r="C23" s="117"/>
      <c r="D23" s="117"/>
      <c r="E23" s="117"/>
      <c r="F23" s="117"/>
      <c r="G23" s="39"/>
      <c r="H23" s="39"/>
      <c r="I23" s="39"/>
      <c r="J23" s="39"/>
      <c r="L23" s="69" t="e">
        <f>VLOOKUP($B23,Sheet1!$A$3:$B$14,2)</f>
        <v>#N/A</v>
      </c>
      <c r="M23" s="67" t="e">
        <f>G6+$L23</f>
        <v>#N/A</v>
      </c>
      <c r="N23" s="67" t="e">
        <f t="shared" ref="N23:P23" si="18">H6+$L23</f>
        <v>#N/A</v>
      </c>
      <c r="O23" s="67" t="e">
        <f t="shared" si="18"/>
        <v>#N/A</v>
      </c>
      <c r="P23" s="67" t="e">
        <f t="shared" si="18"/>
        <v>#N/A</v>
      </c>
      <c r="Q23" s="68" t="s">
        <v>209</v>
      </c>
      <c r="R23" s="67" t="e">
        <f>G6-$L23</f>
        <v>#N/A</v>
      </c>
      <c r="S23" s="67" t="e">
        <f t="shared" ref="S23:U23" si="19">H6-$L23</f>
        <v>#N/A</v>
      </c>
      <c r="T23" s="67" t="e">
        <f t="shared" si="19"/>
        <v>#N/A</v>
      </c>
      <c r="U23" s="67" t="e">
        <f t="shared" si="19"/>
        <v>#N/A</v>
      </c>
      <c r="V23" s="68" t="s">
        <v>211</v>
      </c>
    </row>
    <row r="24" spans="1:22" ht="25.25" customHeight="1" x14ac:dyDescent="0.2">
      <c r="A24" s="50" t="s">
        <v>143</v>
      </c>
      <c r="B24" s="38"/>
      <c r="C24" s="117"/>
      <c r="D24" s="117"/>
      <c r="E24" s="117"/>
      <c r="F24" s="117"/>
      <c r="G24" s="39"/>
      <c r="H24" s="39"/>
      <c r="I24" s="39"/>
      <c r="J24" s="39"/>
      <c r="L24" s="69" t="e">
        <f>VLOOKUP($B24,Sheet1!$A$3:$B$14,2)</f>
        <v>#N/A</v>
      </c>
      <c r="M24" s="67" t="e">
        <f>G6+$L24</f>
        <v>#N/A</v>
      </c>
      <c r="N24" s="67" t="e">
        <f t="shared" ref="N24:P24" si="20">H6+$L24</f>
        <v>#N/A</v>
      </c>
      <c r="O24" s="67" t="e">
        <f t="shared" si="20"/>
        <v>#N/A</v>
      </c>
      <c r="P24" s="67" t="e">
        <f t="shared" si="20"/>
        <v>#N/A</v>
      </c>
      <c r="Q24" s="68" t="s">
        <v>142</v>
      </c>
      <c r="R24" s="67" t="e">
        <f>G6-$L24</f>
        <v>#N/A</v>
      </c>
      <c r="S24" s="67" t="e">
        <f t="shared" ref="S24:U24" si="21">H6-$L24</f>
        <v>#N/A</v>
      </c>
      <c r="T24" s="67" t="e">
        <f t="shared" si="21"/>
        <v>#N/A</v>
      </c>
      <c r="U24" s="67" t="e">
        <f t="shared" si="21"/>
        <v>#N/A</v>
      </c>
      <c r="V24" s="68" t="s">
        <v>144</v>
      </c>
    </row>
    <row r="25" spans="1:22" ht="24.75" customHeight="1" x14ac:dyDescent="0.2">
      <c r="A25" s="261" t="s">
        <v>235</v>
      </c>
    </row>
    <row r="26" spans="1:22" ht="22.5" customHeight="1" x14ac:dyDescent="0.2">
      <c r="A26" s="188"/>
    </row>
    <row r="27" spans="1:22" ht="25.25" customHeight="1" x14ac:dyDescent="0.2">
      <c r="A27" s="52" t="s">
        <v>119</v>
      </c>
    </row>
    <row r="28" spans="1:22" ht="25.25" customHeight="1" x14ac:dyDescent="0.2">
      <c r="A28" s="81"/>
      <c r="B28" s="82"/>
      <c r="C28" s="82"/>
      <c r="D28" s="82"/>
      <c r="E28" s="82"/>
      <c r="F28" s="82"/>
      <c r="G28" s="82"/>
      <c r="H28" s="82"/>
      <c r="I28" s="82"/>
      <c r="J28" s="82"/>
    </row>
    <row r="29" spans="1:22" ht="25.25" customHeight="1" x14ac:dyDescent="0.2">
      <c r="A29" s="82"/>
      <c r="B29" s="82"/>
      <c r="C29" s="82"/>
      <c r="D29" s="82"/>
      <c r="E29" s="82"/>
      <c r="F29" s="82"/>
      <c r="G29" s="82"/>
      <c r="H29" s="82"/>
      <c r="I29" s="82"/>
      <c r="J29" s="82"/>
    </row>
    <row r="30" spans="1:22" ht="25.25" customHeight="1" x14ac:dyDescent="0.2">
      <c r="A30" s="82"/>
      <c r="B30" s="82"/>
      <c r="C30" s="82"/>
      <c r="D30" s="82"/>
      <c r="E30" s="82"/>
      <c r="F30" s="82"/>
      <c r="G30" s="82"/>
      <c r="H30" s="82"/>
      <c r="I30" s="82"/>
      <c r="J30" s="82"/>
    </row>
    <row r="31" spans="1:22" ht="25.25" customHeight="1" x14ac:dyDescent="0.2">
      <c r="A31" s="82"/>
      <c r="B31" s="82"/>
      <c r="C31" s="82"/>
      <c r="D31" s="82"/>
      <c r="E31" s="82"/>
      <c r="F31" s="82"/>
      <c r="G31" s="82"/>
      <c r="H31" s="82"/>
      <c r="I31" s="82"/>
      <c r="J31" s="82"/>
    </row>
    <row r="32" spans="1:22" ht="25.25" customHeight="1" x14ac:dyDescent="0.2">
      <c r="A32" s="82"/>
      <c r="B32" s="82"/>
      <c r="C32" s="82"/>
      <c r="D32" s="82"/>
      <c r="E32" s="82"/>
      <c r="F32" s="82"/>
      <c r="G32" s="82"/>
      <c r="H32" s="82"/>
      <c r="I32" s="82"/>
      <c r="J32" s="82"/>
    </row>
    <row r="33" spans="1:10" ht="25.25" customHeight="1" x14ac:dyDescent="0.2">
      <c r="A33" s="82"/>
      <c r="B33" s="82"/>
      <c r="C33" s="82"/>
      <c r="D33" s="82"/>
      <c r="E33" s="82"/>
      <c r="F33" s="82"/>
      <c r="G33" s="82"/>
      <c r="H33" s="82"/>
      <c r="I33" s="82"/>
      <c r="J33" s="82"/>
    </row>
    <row r="34" spans="1:10" ht="25.25" customHeight="1" x14ac:dyDescent="0.2">
      <c r="A34" s="82"/>
      <c r="B34" s="82"/>
      <c r="C34" s="82"/>
      <c r="D34" s="82"/>
      <c r="E34" s="82"/>
      <c r="F34" s="82"/>
      <c r="G34" s="82"/>
      <c r="H34" s="82"/>
      <c r="I34" s="82"/>
      <c r="J34" s="82"/>
    </row>
  </sheetData>
  <sheetProtection algorithmName="SHA-512" hashValue="Y8jWobf62hcS0Aki751ixqSKffgeIutj4nEwqwiQ8V8g6XsJounJLYgTwh6HcRHZY7E6NpX27mEDX+i60b2RWg==" saltValue="uwHhtl7mUBkL/2I6LA6TWw==" spinCount="100000" sheet="1" selectLockedCells="1"/>
  <mergeCells count="3">
    <mergeCell ref="A1:H1"/>
    <mergeCell ref="F4:J4"/>
    <mergeCell ref="A2:J2"/>
  </mergeCells>
  <conditionalFormatting sqref="G7:J7">
    <cfRule type="cellIs" dxfId="411" priority="64" stopIfTrue="1" operator="between">
      <formula>R7</formula>
      <formula>M7</formula>
    </cfRule>
    <cfRule type="cellIs" dxfId="410" priority="63" stopIfTrue="1" operator="lessThanOrEqual">
      <formula>R7</formula>
    </cfRule>
    <cfRule type="cellIs" dxfId="409" priority="62" stopIfTrue="1" operator="greaterThanOrEqual">
      <formula>M7</formula>
    </cfRule>
    <cfRule type="expression" dxfId="408" priority="61" stopIfTrue="1">
      <formula>($B7&lt;=5)</formula>
    </cfRule>
  </conditionalFormatting>
  <conditionalFormatting sqref="G9:J9">
    <cfRule type="cellIs" dxfId="407" priority="60" stopIfTrue="1" operator="between">
      <formula>R9</formula>
      <formula>M9</formula>
    </cfRule>
    <cfRule type="cellIs" dxfId="406" priority="59" stopIfTrue="1" operator="lessThanOrEqual">
      <formula>R9</formula>
    </cfRule>
    <cfRule type="cellIs" dxfId="405" priority="58" stopIfTrue="1" operator="greaterThanOrEqual">
      <formula>M9</formula>
    </cfRule>
    <cfRule type="expression" dxfId="404" priority="57" stopIfTrue="1">
      <formula>($B9&lt;=5)</formula>
    </cfRule>
  </conditionalFormatting>
  <conditionalFormatting sqref="G11:J11">
    <cfRule type="expression" dxfId="403" priority="53" stopIfTrue="1">
      <formula>($B11&lt;=5)</formula>
    </cfRule>
    <cfRule type="cellIs" dxfId="402" priority="56" stopIfTrue="1" operator="between">
      <formula>R11</formula>
      <formula>M11</formula>
    </cfRule>
    <cfRule type="cellIs" dxfId="401" priority="55" stopIfTrue="1" operator="lessThanOrEqual">
      <formula>R11</formula>
    </cfRule>
    <cfRule type="cellIs" dxfId="400" priority="54" stopIfTrue="1" operator="greaterThanOrEqual">
      <formula>M11</formula>
    </cfRule>
  </conditionalFormatting>
  <conditionalFormatting sqref="G13:J13">
    <cfRule type="expression" dxfId="399" priority="1" stopIfTrue="1">
      <formula>($B13&lt;=5)</formula>
    </cfRule>
    <cfRule type="cellIs" dxfId="398" priority="3" stopIfTrue="1" operator="lessThanOrEqual">
      <formula>R13</formula>
    </cfRule>
    <cfRule type="cellIs" dxfId="397" priority="2" stopIfTrue="1" operator="greaterThanOrEqual">
      <formula>M13</formula>
    </cfRule>
    <cfRule type="cellIs" dxfId="396" priority="4" stopIfTrue="1" operator="between">
      <formula>R13</formula>
      <formula>M13</formula>
    </cfRule>
  </conditionalFormatting>
  <conditionalFormatting sqref="G15:J18">
    <cfRule type="cellIs" dxfId="395" priority="30" stopIfTrue="1" operator="greaterThanOrEqual">
      <formula>M15</formula>
    </cfRule>
    <cfRule type="expression" dxfId="394" priority="29" stopIfTrue="1">
      <formula>($B15&lt;=5)</formula>
    </cfRule>
    <cfRule type="cellIs" dxfId="393" priority="31" stopIfTrue="1" operator="lessThanOrEqual">
      <formula>R15</formula>
    </cfRule>
    <cfRule type="cellIs" dxfId="392" priority="32" stopIfTrue="1" operator="between">
      <formula>R15</formula>
      <formula>M15</formula>
    </cfRule>
  </conditionalFormatting>
  <conditionalFormatting sqref="G22:J24">
    <cfRule type="cellIs" dxfId="391" priority="19" stopIfTrue="1" operator="lessThanOrEqual">
      <formula>R22</formula>
    </cfRule>
    <cfRule type="expression" dxfId="390" priority="17" stopIfTrue="1">
      <formula>($B22&lt;=5)</formula>
    </cfRule>
    <cfRule type="cellIs" dxfId="389" priority="18" stopIfTrue="1" operator="greaterThanOrEqual">
      <formula>M22</formula>
    </cfRule>
    <cfRule type="cellIs" dxfId="388" priority="20" stopIfTrue="1" operator="between">
      <formula>R22</formula>
      <formula>M22</formula>
    </cfRule>
  </conditionalFormatting>
  <pageMargins left="0.7" right="0.45" top="0.75" bottom="0.75" header="0.3" footer="0.3"/>
  <pageSetup paperSize="9" scale="57"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34"/>
  <sheetViews>
    <sheetView zoomScale="125" zoomScaleNormal="125" zoomScalePageLayoutView="50" workbookViewId="0">
      <selection activeCell="C24" sqref="C24"/>
    </sheetView>
  </sheetViews>
  <sheetFormatPr baseColWidth="10" defaultColWidth="10.83203125" defaultRowHeight="25.25" customHeight="1" x14ac:dyDescent="0.2"/>
  <cols>
    <col min="1" max="1" width="25.83203125" style="12" customWidth="1"/>
    <col min="2" max="2" width="7" style="12" customWidth="1"/>
    <col min="3" max="3" width="20.83203125" style="12" customWidth="1"/>
    <col min="4" max="4" width="7" style="12" customWidth="1"/>
    <col min="5" max="5" width="20.83203125" style="12" customWidth="1"/>
    <col min="6" max="6" width="7" style="12" customWidth="1"/>
    <col min="7" max="8" width="20.83203125" style="12" customWidth="1"/>
    <col min="9" max="16384" width="10.83203125" style="12"/>
  </cols>
  <sheetData>
    <row r="1" spans="1:7" ht="34" customHeight="1" x14ac:dyDescent="0.2">
      <c r="A1" s="514" t="s">
        <v>236</v>
      </c>
      <c r="B1" s="519"/>
      <c r="C1" s="519"/>
      <c r="D1" s="519"/>
      <c r="E1" s="519"/>
      <c r="F1" s="519"/>
      <c r="G1" s="519"/>
    </row>
    <row r="2" spans="1:7" ht="25.25" customHeight="1" x14ac:dyDescent="0.2">
      <c r="A2" s="333" t="s">
        <v>382</v>
      </c>
    </row>
    <row r="3" spans="1:7" ht="25.25" customHeight="1" x14ac:dyDescent="0.2">
      <c r="A3" s="61" t="s">
        <v>12</v>
      </c>
      <c r="B3" s="193" t="s">
        <v>237</v>
      </c>
      <c r="C3" s="176" t="s">
        <v>24</v>
      </c>
      <c r="D3" s="193" t="s">
        <v>237</v>
      </c>
      <c r="E3" s="75" t="s">
        <v>25</v>
      </c>
      <c r="F3" s="193" t="s">
        <v>237</v>
      </c>
      <c r="G3" s="75" t="s">
        <v>238</v>
      </c>
    </row>
    <row r="4" spans="1:7" ht="25.25" hidden="1" customHeight="1" x14ac:dyDescent="0.2">
      <c r="A4" s="56" t="s">
        <v>239</v>
      </c>
      <c r="B4" s="55"/>
      <c r="C4" s="177"/>
      <c r="D4" s="177"/>
      <c r="E4" s="119"/>
      <c r="F4" s="119"/>
      <c r="G4" s="119"/>
    </row>
    <row r="5" spans="1:7" ht="25.25" customHeight="1" x14ac:dyDescent="0.2">
      <c r="A5" s="56" t="s">
        <v>240</v>
      </c>
      <c r="B5" s="112"/>
      <c r="C5" s="275"/>
      <c r="D5" s="194"/>
      <c r="E5" s="118"/>
      <c r="F5" s="113"/>
      <c r="G5" s="118"/>
    </row>
    <row r="6" spans="1:7" ht="25.25" customHeight="1" x14ac:dyDescent="0.2">
      <c r="A6" s="56" t="s">
        <v>241</v>
      </c>
      <c r="B6" s="112"/>
      <c r="C6" s="275"/>
      <c r="D6" s="194"/>
      <c r="E6" s="118"/>
      <c r="F6" s="113"/>
      <c r="G6" s="118"/>
    </row>
    <row r="7" spans="1:7" ht="25.25" customHeight="1" x14ac:dyDescent="0.2">
      <c r="A7" s="56" t="s">
        <v>242</v>
      </c>
      <c r="B7" s="112"/>
      <c r="C7" s="275"/>
      <c r="D7" s="194"/>
      <c r="E7" s="118"/>
      <c r="F7" s="113"/>
      <c r="G7" s="118"/>
    </row>
    <row r="8" spans="1:7" ht="25.25" customHeight="1" x14ac:dyDescent="0.2">
      <c r="A8" s="56" t="s">
        <v>243</v>
      </c>
      <c r="B8" s="112"/>
      <c r="C8" s="275"/>
      <c r="D8" s="194"/>
      <c r="E8" s="118"/>
      <c r="F8" s="113"/>
      <c r="G8" s="118"/>
    </row>
    <row r="9" spans="1:7" ht="25.25" customHeight="1" x14ac:dyDescent="0.2">
      <c r="A9" s="56" t="s">
        <v>424</v>
      </c>
      <c r="B9" s="112"/>
      <c r="C9" s="275"/>
      <c r="D9" s="194"/>
      <c r="E9" s="118"/>
      <c r="F9" s="113"/>
      <c r="G9" s="118"/>
    </row>
    <row r="10" spans="1:7" ht="25.25" customHeight="1" x14ac:dyDescent="0.2">
      <c r="B10" s="105"/>
    </row>
    <row r="11" spans="1:7" ht="25.25" customHeight="1" x14ac:dyDescent="0.2">
      <c r="A11" s="61" t="s">
        <v>244</v>
      </c>
      <c r="B11" s="193" t="s">
        <v>237</v>
      </c>
      <c r="C11" s="176" t="s">
        <v>24</v>
      </c>
      <c r="D11" s="193" t="s">
        <v>237</v>
      </c>
      <c r="E11" s="75" t="s">
        <v>25</v>
      </c>
      <c r="F11" s="193" t="s">
        <v>237</v>
      </c>
      <c r="G11" s="75" t="s">
        <v>238</v>
      </c>
    </row>
    <row r="12" spans="1:7" ht="25.25" hidden="1" customHeight="1" x14ac:dyDescent="0.2">
      <c r="A12" s="56" t="s">
        <v>239</v>
      </c>
      <c r="B12" s="1"/>
      <c r="C12" s="177"/>
      <c r="D12" s="177"/>
      <c r="E12" s="119"/>
      <c r="F12" s="119"/>
      <c r="G12" s="119"/>
    </row>
    <row r="13" spans="1:7" ht="25.25" customHeight="1" x14ac:dyDescent="0.2">
      <c r="A13" s="56" t="s">
        <v>240</v>
      </c>
      <c r="B13" s="112"/>
      <c r="C13" s="275"/>
      <c r="D13" s="194"/>
      <c r="E13" s="118"/>
      <c r="F13" s="113"/>
      <c r="G13" s="118"/>
    </row>
    <row r="14" spans="1:7" ht="25.25" customHeight="1" x14ac:dyDescent="0.2">
      <c r="A14" s="56" t="s">
        <v>241</v>
      </c>
      <c r="B14" s="112"/>
      <c r="C14" s="275"/>
      <c r="D14" s="194"/>
      <c r="E14" s="118"/>
      <c r="F14" s="113"/>
      <c r="G14" s="118"/>
    </row>
    <row r="15" spans="1:7" ht="25.25" customHeight="1" x14ac:dyDescent="0.2">
      <c r="A15" s="56" t="s">
        <v>242</v>
      </c>
      <c r="B15" s="112"/>
      <c r="C15" s="275"/>
      <c r="D15" s="194"/>
      <c r="E15" s="118"/>
      <c r="F15" s="113"/>
      <c r="G15" s="118"/>
    </row>
    <row r="16" spans="1:7" ht="25.25" customHeight="1" x14ac:dyDescent="0.2">
      <c r="A16" s="56" t="s">
        <v>243</v>
      </c>
      <c r="B16" s="112"/>
      <c r="C16" s="275"/>
      <c r="D16" s="194"/>
      <c r="E16" s="118"/>
      <c r="F16" s="113"/>
      <c r="G16" s="118"/>
    </row>
    <row r="17" spans="1:8" ht="25.25" customHeight="1" x14ac:dyDescent="0.2">
      <c r="A17" s="56" t="s">
        <v>424</v>
      </c>
      <c r="B17" s="112"/>
      <c r="C17" s="275"/>
      <c r="D17" s="194"/>
      <c r="E17" s="118"/>
      <c r="F17" s="113"/>
      <c r="G17" s="118"/>
    </row>
    <row r="18" spans="1:8" ht="25.25" customHeight="1" x14ac:dyDescent="0.2">
      <c r="A18" s="52"/>
      <c r="B18" s="74"/>
      <c r="C18" s="74"/>
      <c r="D18" s="74"/>
      <c r="E18" s="74"/>
      <c r="F18" s="74"/>
    </row>
    <row r="19" spans="1:8" ht="25.25" customHeight="1" x14ac:dyDescent="0.2">
      <c r="A19" s="61" t="s">
        <v>245</v>
      </c>
      <c r="B19" s="193" t="s">
        <v>237</v>
      </c>
      <c r="C19" s="176" t="s">
        <v>24</v>
      </c>
      <c r="D19" s="193" t="s">
        <v>237</v>
      </c>
      <c r="E19" s="75" t="s">
        <v>25</v>
      </c>
      <c r="F19" s="193" t="s">
        <v>237</v>
      </c>
      <c r="G19" s="75" t="s">
        <v>238</v>
      </c>
    </row>
    <row r="20" spans="1:8" ht="25.25" hidden="1" customHeight="1" x14ac:dyDescent="0.2">
      <c r="A20" s="56" t="s">
        <v>239</v>
      </c>
      <c r="B20" s="1"/>
      <c r="C20" s="177"/>
      <c r="D20" s="177"/>
      <c r="E20" s="119"/>
      <c r="F20" s="119"/>
      <c r="G20" s="119"/>
    </row>
    <row r="21" spans="1:8" ht="25.25" customHeight="1" x14ac:dyDescent="0.2">
      <c r="A21" s="56" t="s">
        <v>240</v>
      </c>
      <c r="B21" s="112"/>
      <c r="C21" s="275"/>
      <c r="D21" s="194"/>
      <c r="E21" s="118"/>
      <c r="F21" s="113"/>
      <c r="G21" s="118"/>
    </row>
    <row r="22" spans="1:8" ht="25.25" customHeight="1" x14ac:dyDescent="0.2">
      <c r="A22" s="56" t="s">
        <v>241</v>
      </c>
      <c r="B22" s="112"/>
      <c r="C22" s="276"/>
      <c r="D22" s="195"/>
      <c r="E22" s="276"/>
      <c r="F22" s="195"/>
      <c r="G22" s="276"/>
    </row>
    <row r="23" spans="1:8" ht="25.25" customHeight="1" x14ac:dyDescent="0.2">
      <c r="A23" s="56" t="s">
        <v>242</v>
      </c>
      <c r="B23" s="112"/>
      <c r="C23" s="276"/>
      <c r="D23" s="195"/>
      <c r="E23" s="276"/>
      <c r="F23" s="195"/>
      <c r="G23" s="276"/>
    </row>
    <row r="24" spans="1:8" ht="25.25" customHeight="1" x14ac:dyDescent="0.2">
      <c r="A24" s="56" t="s">
        <v>243</v>
      </c>
      <c r="B24" s="112"/>
      <c r="C24" s="276"/>
      <c r="D24" s="195"/>
      <c r="E24" s="276"/>
      <c r="F24" s="195"/>
      <c r="G24" s="276"/>
    </row>
    <row r="25" spans="1:8" ht="25.25" customHeight="1" x14ac:dyDescent="0.2">
      <c r="A25" s="56" t="s">
        <v>424</v>
      </c>
      <c r="B25" s="112"/>
      <c r="C25" s="276"/>
      <c r="D25" s="195"/>
      <c r="E25" s="276"/>
      <c r="F25" s="195"/>
      <c r="G25" s="276"/>
    </row>
    <row r="26" spans="1:8" s="81" customFormat="1" ht="50" customHeight="1" x14ac:dyDescent="0.2">
      <c r="A26" s="520" t="s">
        <v>246</v>
      </c>
      <c r="B26" s="521"/>
      <c r="C26" s="521"/>
      <c r="D26" s="521"/>
      <c r="E26" s="521"/>
      <c r="F26" s="521"/>
      <c r="G26" s="521"/>
    </row>
    <row r="27" spans="1:8" ht="23" customHeight="1" x14ac:dyDescent="0.2">
      <c r="A27" s="52"/>
      <c r="B27" s="74"/>
      <c r="C27" s="74"/>
      <c r="D27" s="74"/>
      <c r="E27" s="74"/>
      <c r="F27" s="74"/>
    </row>
    <row r="28" spans="1:8" ht="25.25" customHeight="1" x14ac:dyDescent="0.2">
      <c r="A28" s="78"/>
      <c r="B28" s="77"/>
      <c r="C28" s="77"/>
      <c r="D28" s="77"/>
      <c r="E28" s="77"/>
      <c r="F28" s="77"/>
      <c r="G28" s="77"/>
      <c r="H28" s="77"/>
    </row>
    <row r="29" spans="1:8" ht="25.25" customHeight="1" x14ac:dyDescent="0.2">
      <c r="A29" s="77"/>
      <c r="B29" s="77"/>
      <c r="C29" s="77"/>
      <c r="D29" s="77"/>
      <c r="E29" s="77"/>
      <c r="F29" s="77"/>
      <c r="G29" s="77"/>
      <c r="H29" s="77"/>
    </row>
    <row r="30" spans="1:8" ht="25.25" customHeight="1" x14ac:dyDescent="0.2">
      <c r="A30" s="77"/>
      <c r="B30" s="77"/>
      <c r="C30" s="77"/>
      <c r="D30" s="77"/>
      <c r="E30" s="77"/>
      <c r="F30" s="77"/>
      <c r="G30" s="77"/>
      <c r="H30" s="77"/>
    </row>
    <row r="31" spans="1:8" ht="25.25" customHeight="1" x14ac:dyDescent="0.2">
      <c r="A31" s="77"/>
      <c r="B31" s="77"/>
      <c r="C31" s="77"/>
      <c r="D31" s="77"/>
      <c r="E31" s="77"/>
      <c r="F31" s="77"/>
      <c r="G31" s="77"/>
      <c r="H31" s="77"/>
    </row>
    <row r="32" spans="1:8" ht="25.25" customHeight="1" x14ac:dyDescent="0.2">
      <c r="A32" s="79"/>
      <c r="B32" s="76"/>
      <c r="C32" s="76"/>
      <c r="D32" s="76"/>
      <c r="E32" s="76"/>
      <c r="F32" s="76"/>
      <c r="G32" s="76"/>
      <c r="H32" s="76"/>
    </row>
    <row r="33" spans="1:8" ht="25.25" customHeight="1" x14ac:dyDescent="0.2">
      <c r="A33" s="76"/>
      <c r="B33" s="76"/>
      <c r="C33" s="76"/>
      <c r="D33" s="76"/>
      <c r="E33" s="76"/>
      <c r="F33" s="76"/>
      <c r="G33" s="76"/>
      <c r="H33" s="76"/>
    </row>
    <row r="34" spans="1:8" ht="25.25" customHeight="1" x14ac:dyDescent="0.2">
      <c r="A34" s="76"/>
      <c r="B34" s="76"/>
      <c r="C34" s="76"/>
      <c r="D34" s="76"/>
      <c r="E34" s="76"/>
      <c r="F34" s="76"/>
      <c r="G34" s="76"/>
      <c r="H34" s="76"/>
    </row>
  </sheetData>
  <sheetProtection algorithmName="SHA-512" hashValue="dV3BISihY9y64Jxas056fD3LEptlvE1T2/RgjlTI+hjoFvNK/gu+Nn4aFyzyA8++G2JNMaYfZCanIxWjPS/JyQ==" saltValue="RAkjxYA+6ZK50S7bZah1Mw==" spinCount="100000" sheet="1" formatCells="0" formatRows="0" selectLockedCells="1"/>
  <mergeCells count="2">
    <mergeCell ref="A1:G1"/>
    <mergeCell ref="A26:G26"/>
  </mergeCells>
  <pageMargins left="0.7" right="0.45" top="0.75" bottom="0.75" header="0.3" footer="0.3"/>
  <pageSetup paperSize="9" scale="78" orientation="portrait" horizontalDpi="0" verticalDpi="0" copies="48"/>
  <headerFooter>
    <oddHeader>&amp;R&amp;"Calibri,Regular"&amp;K000000Proforma © www.headshipsupport.co.uk HS10 2022, January 2023 Excel Version</oddHeader>
    <oddFooter>&amp;R&amp;"Calibri,Regular"&amp;K000000&amp;P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D63"/>
  <sheetViews>
    <sheetView topLeftCell="A14" zoomScale="75" zoomScaleNormal="75" zoomScalePageLayoutView="50" workbookViewId="0">
      <selection activeCell="H51" sqref="H51"/>
    </sheetView>
  </sheetViews>
  <sheetFormatPr baseColWidth="10" defaultColWidth="10.83203125" defaultRowHeight="25.25" customHeight="1" x14ac:dyDescent="0.2"/>
  <cols>
    <col min="1" max="1" width="32.83203125" style="12" customWidth="1"/>
    <col min="2" max="2" width="11" style="12" customWidth="1"/>
    <col min="3" max="11" width="10.83203125" style="12"/>
    <col min="12" max="20" width="10.83203125" style="12" hidden="1" customWidth="1"/>
    <col min="21" max="21" width="17.6640625" style="12" hidden="1" customWidth="1"/>
    <col min="22" max="29" width="10.83203125" style="12" hidden="1" customWidth="1"/>
    <col min="30" max="30" width="15" style="12" hidden="1" customWidth="1"/>
    <col min="31" max="31" width="0" style="12" hidden="1" customWidth="1"/>
    <col min="32" max="16384" width="10.83203125" style="12"/>
  </cols>
  <sheetData>
    <row r="1" spans="1:30" ht="36" customHeight="1" x14ac:dyDescent="0.3">
      <c r="A1" s="522" t="s">
        <v>425</v>
      </c>
      <c r="B1" s="511"/>
      <c r="C1" s="511"/>
      <c r="D1" s="511"/>
      <c r="E1" s="511"/>
      <c r="F1" s="511"/>
      <c r="G1" s="511"/>
      <c r="H1" s="511"/>
      <c r="I1" s="511"/>
      <c r="J1" s="511"/>
    </row>
    <row r="2" spans="1:30" ht="69" customHeight="1" x14ac:dyDescent="0.2">
      <c r="A2" s="498" t="s">
        <v>453</v>
      </c>
      <c r="B2" s="523"/>
      <c r="C2" s="523"/>
      <c r="D2" s="523"/>
      <c r="E2" s="523"/>
      <c r="F2" s="523"/>
      <c r="G2" s="523"/>
      <c r="H2" s="523"/>
      <c r="I2" s="523"/>
      <c r="J2" s="523"/>
    </row>
    <row r="3" spans="1:30" ht="21" customHeight="1" x14ac:dyDescent="0.2">
      <c r="A3" s="334" t="s">
        <v>380</v>
      </c>
    </row>
    <row r="4" spans="1:30" ht="25.25" customHeight="1" x14ac:dyDescent="0.2">
      <c r="A4" s="13" t="s">
        <v>446</v>
      </c>
      <c r="B4" s="42" t="s">
        <v>97</v>
      </c>
      <c r="C4" s="506" t="s">
        <v>213</v>
      </c>
      <c r="D4" s="507"/>
      <c r="E4" s="506" t="s">
        <v>24</v>
      </c>
      <c r="F4" s="507"/>
      <c r="G4" s="506" t="s">
        <v>25</v>
      </c>
      <c r="H4" s="507"/>
      <c r="I4" s="506" t="s">
        <v>26</v>
      </c>
      <c r="J4" s="507"/>
    </row>
    <row r="5" spans="1:30" ht="25.25" customHeight="1" x14ac:dyDescent="0.2">
      <c r="A5" s="13" t="s">
        <v>447</v>
      </c>
      <c r="B5" s="42"/>
      <c r="C5" s="42" t="s">
        <v>45</v>
      </c>
      <c r="D5" s="42" t="s">
        <v>46</v>
      </c>
      <c r="E5" s="42" t="s">
        <v>45</v>
      </c>
      <c r="F5" s="42" t="s">
        <v>46</v>
      </c>
      <c r="G5" s="42" t="s">
        <v>45</v>
      </c>
      <c r="H5" s="42" t="s">
        <v>46</v>
      </c>
      <c r="I5" s="42" t="s">
        <v>45</v>
      </c>
      <c r="J5" s="42" t="s">
        <v>46</v>
      </c>
      <c r="L5" s="42" t="s">
        <v>97</v>
      </c>
      <c r="M5" s="506" t="s">
        <v>213</v>
      </c>
      <c r="N5" s="507"/>
      <c r="O5" s="506" t="s">
        <v>24</v>
      </c>
      <c r="P5" s="507"/>
      <c r="Q5" s="506" t="s">
        <v>25</v>
      </c>
      <c r="R5" s="507"/>
      <c r="S5" s="506" t="s">
        <v>26</v>
      </c>
      <c r="T5" s="507"/>
      <c r="V5" s="506" t="s">
        <v>213</v>
      </c>
      <c r="W5" s="507"/>
      <c r="X5" s="506" t="s">
        <v>24</v>
      </c>
      <c r="Y5" s="507"/>
      <c r="Z5" s="506" t="s">
        <v>25</v>
      </c>
      <c r="AA5" s="507"/>
      <c r="AB5" s="506" t="s">
        <v>26</v>
      </c>
      <c r="AC5" s="507"/>
    </row>
    <row r="6" spans="1:30" ht="25.25" customHeight="1" x14ac:dyDescent="0.2">
      <c r="A6" s="47" t="s">
        <v>247</v>
      </c>
      <c r="B6" s="8"/>
      <c r="C6" s="9"/>
      <c r="D6" s="9"/>
      <c r="E6" s="9"/>
      <c r="F6" s="9"/>
      <c r="G6" s="9"/>
      <c r="H6" s="9"/>
      <c r="I6" s="9"/>
      <c r="J6" s="9"/>
      <c r="L6" s="42"/>
      <c r="M6" s="42" t="s">
        <v>45</v>
      </c>
      <c r="N6" s="42" t="s">
        <v>46</v>
      </c>
      <c r="O6" s="42" t="s">
        <v>45</v>
      </c>
      <c r="P6" s="42" t="s">
        <v>46</v>
      </c>
      <c r="Q6" s="42" t="s">
        <v>45</v>
      </c>
      <c r="R6" s="42" t="s">
        <v>46</v>
      </c>
      <c r="S6" s="42" t="s">
        <v>45</v>
      </c>
      <c r="T6" s="42" t="s">
        <v>46</v>
      </c>
      <c r="V6" s="42" t="s">
        <v>45</v>
      </c>
      <c r="W6" s="42" t="s">
        <v>46</v>
      </c>
      <c r="X6" s="42" t="s">
        <v>45</v>
      </c>
      <c r="Y6" s="42" t="s">
        <v>46</v>
      </c>
      <c r="Z6" s="42" t="s">
        <v>45</v>
      </c>
      <c r="AA6" s="42" t="s">
        <v>46</v>
      </c>
      <c r="AB6" s="42" t="s">
        <v>45</v>
      </c>
      <c r="AC6" s="42" t="s">
        <v>46</v>
      </c>
    </row>
    <row r="7" spans="1:30" ht="25.25" customHeight="1" x14ac:dyDescent="0.2">
      <c r="A7" s="13" t="s">
        <v>248</v>
      </c>
      <c r="B7" s="38"/>
      <c r="C7" s="115"/>
      <c r="D7" s="115"/>
      <c r="E7" s="115"/>
      <c r="F7" s="115"/>
      <c r="G7" s="115"/>
      <c r="H7" s="115"/>
      <c r="I7" s="115"/>
      <c r="J7" s="115"/>
      <c r="L7" s="28" t="e">
        <f>VLOOKUP($B7,Sheet1!$A$3:$B$14,2)</f>
        <v>#N/A</v>
      </c>
      <c r="M7" s="25" t="e">
        <f>C$22+$L7</f>
        <v>#N/A</v>
      </c>
      <c r="N7" s="25" t="e">
        <f t="shared" ref="N7:T8" si="0">D$22+$L7</f>
        <v>#N/A</v>
      </c>
      <c r="O7" s="25" t="e">
        <f t="shared" si="0"/>
        <v>#N/A</v>
      </c>
      <c r="P7" s="25" t="e">
        <f t="shared" si="0"/>
        <v>#N/A</v>
      </c>
      <c r="Q7" s="25" t="e">
        <f t="shared" si="0"/>
        <v>#N/A</v>
      </c>
      <c r="R7" s="25" t="e">
        <f t="shared" si="0"/>
        <v>#N/A</v>
      </c>
      <c r="S7" s="25" t="e">
        <f t="shared" si="0"/>
        <v>#N/A</v>
      </c>
      <c r="T7" s="25" t="e">
        <f t="shared" si="0"/>
        <v>#N/A</v>
      </c>
      <c r="U7" s="27" t="s">
        <v>121</v>
      </c>
      <c r="V7" s="29" t="e">
        <f>C$22-$L7</f>
        <v>#N/A</v>
      </c>
      <c r="W7" s="29" t="e">
        <f t="shared" ref="W7:AC7" si="1">D$22-$L7</f>
        <v>#N/A</v>
      </c>
      <c r="X7" s="29" t="e">
        <f t="shared" si="1"/>
        <v>#N/A</v>
      </c>
      <c r="Y7" s="29" t="e">
        <f t="shared" si="1"/>
        <v>#N/A</v>
      </c>
      <c r="Z7" s="29" t="e">
        <f t="shared" si="1"/>
        <v>#N/A</v>
      </c>
      <c r="AA7" s="29" t="e">
        <f t="shared" si="1"/>
        <v>#N/A</v>
      </c>
      <c r="AB7" s="29" t="e">
        <f t="shared" si="1"/>
        <v>#N/A</v>
      </c>
      <c r="AC7" s="29" t="e">
        <f t="shared" si="1"/>
        <v>#N/A</v>
      </c>
      <c r="AD7" s="30" t="s">
        <v>122</v>
      </c>
    </row>
    <row r="8" spans="1:30" ht="25.25" customHeight="1" x14ac:dyDescent="0.2">
      <c r="A8" s="13" t="s">
        <v>249</v>
      </c>
      <c r="B8" s="38"/>
      <c r="C8" s="115"/>
      <c r="D8" s="115"/>
      <c r="E8" s="115"/>
      <c r="F8" s="115"/>
      <c r="G8" s="115"/>
      <c r="H8" s="115"/>
      <c r="I8" s="115"/>
      <c r="J8" s="115"/>
      <c r="L8" s="28" t="e">
        <f>VLOOKUP($B8,Sheet1!$A$3:$B$14,2)</f>
        <v>#N/A</v>
      </c>
      <c r="M8" s="29" t="e">
        <f>C$22+$L8</f>
        <v>#N/A</v>
      </c>
      <c r="N8" s="29" t="e">
        <f t="shared" si="0"/>
        <v>#N/A</v>
      </c>
      <c r="O8" s="29" t="e">
        <f t="shared" si="0"/>
        <v>#N/A</v>
      </c>
      <c r="P8" s="29" t="e">
        <f t="shared" si="0"/>
        <v>#N/A</v>
      </c>
      <c r="Q8" s="29" t="e">
        <f t="shared" si="0"/>
        <v>#N/A</v>
      </c>
      <c r="R8" s="29" t="e">
        <f t="shared" si="0"/>
        <v>#N/A</v>
      </c>
      <c r="S8" s="29" t="e">
        <f t="shared" si="0"/>
        <v>#N/A</v>
      </c>
      <c r="T8" s="29" t="e">
        <f t="shared" si="0"/>
        <v>#N/A</v>
      </c>
      <c r="U8" s="30" t="s">
        <v>124</v>
      </c>
      <c r="V8" s="29" t="e">
        <f>C$22-$L8</f>
        <v>#N/A</v>
      </c>
      <c r="W8" s="29" t="e">
        <f t="shared" ref="W8" si="2">D$22-$L8</f>
        <v>#N/A</v>
      </c>
      <c r="X8" s="29" t="e">
        <f t="shared" ref="X8" si="3">E$22-$L8</f>
        <v>#N/A</v>
      </c>
      <c r="Y8" s="29" t="e">
        <f t="shared" ref="Y8" si="4">F$22-$L8</f>
        <v>#N/A</v>
      </c>
      <c r="Z8" s="29" t="e">
        <f t="shared" ref="Z8" si="5">G$22-$L8</f>
        <v>#N/A</v>
      </c>
      <c r="AA8" s="29" t="e">
        <f t="shared" ref="AA8" si="6">H$22-$L8</f>
        <v>#N/A</v>
      </c>
      <c r="AB8" s="29" t="e">
        <f t="shared" ref="AB8" si="7">I$22-$L8</f>
        <v>#N/A</v>
      </c>
      <c r="AC8" s="29" t="e">
        <f t="shared" ref="AC8" si="8">J$22-$L8</f>
        <v>#N/A</v>
      </c>
      <c r="AD8" s="12" t="s">
        <v>126</v>
      </c>
    </row>
    <row r="9" spans="1:30" ht="25.25" customHeight="1" x14ac:dyDescent="0.2">
      <c r="A9" s="13" t="s">
        <v>250</v>
      </c>
      <c r="B9" s="38"/>
      <c r="C9" s="115"/>
      <c r="D9" s="115"/>
      <c r="E9" s="115"/>
      <c r="F9" s="115"/>
      <c r="G9" s="115"/>
      <c r="H9" s="115"/>
      <c r="I9" s="115"/>
      <c r="J9" s="115"/>
      <c r="L9" s="28" t="e">
        <f>VLOOKUP($B9,Sheet1!$A$3:$B$14,2)</f>
        <v>#N/A</v>
      </c>
      <c r="M9" s="29" t="e">
        <f t="shared" ref="M9:M13" si="9">C$22+$L9</f>
        <v>#N/A</v>
      </c>
      <c r="N9" s="29" t="e">
        <f t="shared" ref="N9:N13" si="10">D$22+$L9</f>
        <v>#N/A</v>
      </c>
      <c r="O9" s="29" t="e">
        <f t="shared" ref="O9:O13" si="11">E$22+$L9</f>
        <v>#N/A</v>
      </c>
      <c r="P9" s="29" t="e">
        <f t="shared" ref="P9:P13" si="12">F$22+$L9</f>
        <v>#N/A</v>
      </c>
      <c r="Q9" s="29" t="e">
        <f t="shared" ref="Q9:Q13" si="13">G$22+$L9</f>
        <v>#N/A</v>
      </c>
      <c r="R9" s="29" t="e">
        <f t="shared" ref="R9:R13" si="14">H$22+$L9</f>
        <v>#N/A</v>
      </c>
      <c r="S9" s="29" t="e">
        <f t="shared" ref="S9:S13" si="15">I$22+$L9</f>
        <v>#N/A</v>
      </c>
      <c r="T9" s="29" t="e">
        <f t="shared" ref="T9:T13" si="16">J$22+$L9</f>
        <v>#N/A</v>
      </c>
      <c r="U9" s="12" t="s">
        <v>128</v>
      </c>
      <c r="V9" s="29" t="e">
        <f t="shared" ref="V9:V13" si="17">C$22-$L9</f>
        <v>#N/A</v>
      </c>
      <c r="W9" s="29" t="e">
        <f t="shared" ref="W9:W13" si="18">D$22-$L9</f>
        <v>#N/A</v>
      </c>
      <c r="X9" s="29" t="e">
        <f t="shared" ref="X9:X13" si="19">E$22-$L9</f>
        <v>#N/A</v>
      </c>
      <c r="Y9" s="29" t="e">
        <f t="shared" ref="Y9:Y13" si="20">F$22-$L9</f>
        <v>#N/A</v>
      </c>
      <c r="Z9" s="29" t="e">
        <f t="shared" ref="Z9:Z13" si="21">G$22-$L9</f>
        <v>#N/A</v>
      </c>
      <c r="AA9" s="29" t="e">
        <f t="shared" ref="AA9:AA13" si="22">H$22-$L9</f>
        <v>#N/A</v>
      </c>
      <c r="AB9" s="29" t="e">
        <f t="shared" ref="AB9:AB13" si="23">I$22-$L9</f>
        <v>#N/A</v>
      </c>
      <c r="AC9" s="29" t="e">
        <f t="shared" ref="AC9:AC13" si="24">J$22-$L9</f>
        <v>#N/A</v>
      </c>
      <c r="AD9" s="12" t="s">
        <v>130</v>
      </c>
    </row>
    <row r="10" spans="1:30" ht="25.25" customHeight="1" x14ac:dyDescent="0.2">
      <c r="A10" s="13" t="s">
        <v>244</v>
      </c>
      <c r="B10" s="38"/>
      <c r="C10" s="115"/>
      <c r="D10" s="115"/>
      <c r="E10" s="115"/>
      <c r="F10" s="115"/>
      <c r="G10" s="115"/>
      <c r="H10" s="115"/>
      <c r="I10" s="115"/>
      <c r="J10" s="115"/>
      <c r="L10" s="28" t="e">
        <f>VLOOKUP($B10,Sheet1!$A$3:$B$14,2)</f>
        <v>#N/A</v>
      </c>
      <c r="M10" s="29" t="e">
        <f t="shared" si="9"/>
        <v>#N/A</v>
      </c>
      <c r="N10" s="29" t="e">
        <f t="shared" si="10"/>
        <v>#N/A</v>
      </c>
      <c r="O10" s="29" t="e">
        <f t="shared" si="11"/>
        <v>#N/A</v>
      </c>
      <c r="P10" s="29" t="e">
        <f t="shared" si="12"/>
        <v>#N/A</v>
      </c>
      <c r="Q10" s="29" t="e">
        <f t="shared" si="13"/>
        <v>#N/A</v>
      </c>
      <c r="R10" s="29" t="e">
        <f t="shared" si="14"/>
        <v>#N/A</v>
      </c>
      <c r="S10" s="29" t="e">
        <f t="shared" si="15"/>
        <v>#N/A</v>
      </c>
      <c r="T10" s="29" t="e">
        <f t="shared" si="16"/>
        <v>#N/A</v>
      </c>
      <c r="U10" s="12" t="s">
        <v>222</v>
      </c>
      <c r="V10" s="29" t="e">
        <f t="shared" si="17"/>
        <v>#N/A</v>
      </c>
      <c r="W10" s="29" t="e">
        <f t="shared" si="18"/>
        <v>#N/A</v>
      </c>
      <c r="X10" s="29" t="e">
        <f t="shared" si="19"/>
        <v>#N/A</v>
      </c>
      <c r="Y10" s="29" t="e">
        <f t="shared" si="20"/>
        <v>#N/A</v>
      </c>
      <c r="Z10" s="29" t="e">
        <f t="shared" si="21"/>
        <v>#N/A</v>
      </c>
      <c r="AA10" s="29" t="e">
        <f t="shared" si="22"/>
        <v>#N/A</v>
      </c>
      <c r="AB10" s="29" t="e">
        <f t="shared" si="23"/>
        <v>#N/A</v>
      </c>
      <c r="AC10" s="29" t="e">
        <f t="shared" si="24"/>
        <v>#N/A</v>
      </c>
      <c r="AD10" s="12" t="s">
        <v>224</v>
      </c>
    </row>
    <row r="11" spans="1:30" ht="25.25" customHeight="1" x14ac:dyDescent="0.2">
      <c r="A11" s="13" t="s">
        <v>245</v>
      </c>
      <c r="B11" s="38"/>
      <c r="C11" s="115"/>
      <c r="D11" s="115"/>
      <c r="E11" s="115"/>
      <c r="F11" s="115"/>
      <c r="G11" s="115"/>
      <c r="H11" s="115"/>
      <c r="I11" s="115"/>
      <c r="J11" s="115"/>
      <c r="L11" s="28" t="e">
        <f>VLOOKUP($B11,Sheet1!$A$3:$B$14,2)</f>
        <v>#N/A</v>
      </c>
      <c r="M11" s="29" t="e">
        <f t="shared" si="9"/>
        <v>#N/A</v>
      </c>
      <c r="N11" s="29" t="e">
        <f t="shared" si="10"/>
        <v>#N/A</v>
      </c>
      <c r="O11" s="29" t="e">
        <f t="shared" si="11"/>
        <v>#N/A</v>
      </c>
      <c r="P11" s="29" t="e">
        <f t="shared" si="12"/>
        <v>#N/A</v>
      </c>
      <c r="Q11" s="29" t="e">
        <f t="shared" si="13"/>
        <v>#N/A</v>
      </c>
      <c r="R11" s="29" t="e">
        <f t="shared" si="14"/>
        <v>#N/A</v>
      </c>
      <c r="S11" s="29" t="e">
        <f t="shared" si="15"/>
        <v>#N/A</v>
      </c>
      <c r="T11" s="29" t="e">
        <f t="shared" si="16"/>
        <v>#N/A</v>
      </c>
      <c r="U11" s="12" t="s">
        <v>194</v>
      </c>
      <c r="V11" s="29" t="e">
        <f t="shared" si="17"/>
        <v>#N/A</v>
      </c>
      <c r="W11" s="29" t="e">
        <f t="shared" si="18"/>
        <v>#N/A</v>
      </c>
      <c r="X11" s="29" t="e">
        <f t="shared" si="19"/>
        <v>#N/A</v>
      </c>
      <c r="Y11" s="29" t="e">
        <f t="shared" si="20"/>
        <v>#N/A</v>
      </c>
      <c r="Z11" s="29" t="e">
        <f t="shared" si="21"/>
        <v>#N/A</v>
      </c>
      <c r="AA11" s="29" t="e">
        <f t="shared" si="22"/>
        <v>#N/A</v>
      </c>
      <c r="AB11" s="29" t="e">
        <f t="shared" si="23"/>
        <v>#N/A</v>
      </c>
      <c r="AC11" s="29" t="e">
        <f t="shared" si="24"/>
        <v>#N/A</v>
      </c>
      <c r="AD11" s="12" t="s">
        <v>196</v>
      </c>
    </row>
    <row r="12" spans="1:30" ht="25.25" customHeight="1" x14ac:dyDescent="0.2">
      <c r="A12" s="143" t="s">
        <v>207</v>
      </c>
      <c r="B12" s="38"/>
      <c r="C12" s="115"/>
      <c r="D12" s="115"/>
      <c r="E12" s="115"/>
      <c r="F12" s="115"/>
      <c r="G12" s="115"/>
      <c r="H12" s="115"/>
      <c r="I12" s="115"/>
      <c r="J12" s="115"/>
      <c r="L12" s="28" t="e">
        <f>VLOOKUP($B12,Sheet1!$A$3:$B$14,2)</f>
        <v>#N/A</v>
      </c>
      <c r="M12" s="29" t="e">
        <f t="shared" si="9"/>
        <v>#N/A</v>
      </c>
      <c r="N12" s="29" t="e">
        <f t="shared" si="10"/>
        <v>#N/A</v>
      </c>
      <c r="O12" s="29" t="e">
        <f t="shared" si="11"/>
        <v>#N/A</v>
      </c>
      <c r="P12" s="29" t="e">
        <f t="shared" si="12"/>
        <v>#N/A</v>
      </c>
      <c r="Q12" s="29" t="e">
        <f t="shared" si="13"/>
        <v>#N/A</v>
      </c>
      <c r="R12" s="29" t="e">
        <f t="shared" si="14"/>
        <v>#N/A</v>
      </c>
      <c r="S12" s="29" t="e">
        <f t="shared" si="15"/>
        <v>#N/A</v>
      </c>
      <c r="T12" s="29" t="e">
        <f t="shared" si="16"/>
        <v>#N/A</v>
      </c>
      <c r="U12" s="12" t="s">
        <v>209</v>
      </c>
      <c r="V12" s="29" t="e">
        <f t="shared" si="17"/>
        <v>#N/A</v>
      </c>
      <c r="W12" s="29" t="e">
        <f t="shared" si="18"/>
        <v>#N/A</v>
      </c>
      <c r="X12" s="29" t="e">
        <f t="shared" si="19"/>
        <v>#N/A</v>
      </c>
      <c r="Y12" s="29" t="e">
        <f t="shared" si="20"/>
        <v>#N/A</v>
      </c>
      <c r="Z12" s="29" t="e">
        <f t="shared" si="21"/>
        <v>#N/A</v>
      </c>
      <c r="AA12" s="29" t="e">
        <f t="shared" si="22"/>
        <v>#N/A</v>
      </c>
      <c r="AB12" s="29" t="e">
        <f t="shared" si="23"/>
        <v>#N/A</v>
      </c>
      <c r="AC12" s="29" t="e">
        <f t="shared" si="24"/>
        <v>#N/A</v>
      </c>
      <c r="AD12" s="12" t="s">
        <v>211</v>
      </c>
    </row>
    <row r="13" spans="1:30" ht="25.25" customHeight="1" x14ac:dyDescent="0.2">
      <c r="A13" s="50" t="s">
        <v>143</v>
      </c>
      <c r="B13" s="38"/>
      <c r="C13" s="115"/>
      <c r="D13" s="115"/>
      <c r="E13" s="115"/>
      <c r="F13" s="115"/>
      <c r="G13" s="115"/>
      <c r="H13" s="115"/>
      <c r="I13" s="115"/>
      <c r="J13" s="115"/>
      <c r="L13" s="28" t="e">
        <f>VLOOKUP($B13,Sheet1!$A$3:$B$14,2)</f>
        <v>#N/A</v>
      </c>
      <c r="M13" s="29" t="e">
        <f t="shared" si="9"/>
        <v>#N/A</v>
      </c>
      <c r="N13" s="29" t="e">
        <f t="shared" si="10"/>
        <v>#N/A</v>
      </c>
      <c r="O13" s="29" t="e">
        <f t="shared" si="11"/>
        <v>#N/A</v>
      </c>
      <c r="P13" s="29" t="e">
        <f t="shared" si="12"/>
        <v>#N/A</v>
      </c>
      <c r="Q13" s="29" t="e">
        <f t="shared" si="13"/>
        <v>#N/A</v>
      </c>
      <c r="R13" s="29" t="e">
        <f t="shared" si="14"/>
        <v>#N/A</v>
      </c>
      <c r="S13" s="29" t="e">
        <f t="shared" si="15"/>
        <v>#N/A</v>
      </c>
      <c r="T13" s="29" t="e">
        <f t="shared" si="16"/>
        <v>#N/A</v>
      </c>
      <c r="U13" s="12" t="s">
        <v>142</v>
      </c>
      <c r="V13" s="29" t="e">
        <f t="shared" si="17"/>
        <v>#N/A</v>
      </c>
      <c r="W13" s="29" t="e">
        <f t="shared" si="18"/>
        <v>#N/A</v>
      </c>
      <c r="X13" s="29" t="e">
        <f t="shared" si="19"/>
        <v>#N/A</v>
      </c>
      <c r="Y13" s="29" t="e">
        <f t="shared" si="20"/>
        <v>#N/A</v>
      </c>
      <c r="Z13" s="29" t="e">
        <f t="shared" si="21"/>
        <v>#N/A</v>
      </c>
      <c r="AA13" s="29" t="e">
        <f t="shared" si="22"/>
        <v>#N/A</v>
      </c>
      <c r="AB13" s="29" t="e">
        <f t="shared" si="23"/>
        <v>#N/A</v>
      </c>
      <c r="AC13" s="29" t="e">
        <f t="shared" si="24"/>
        <v>#N/A</v>
      </c>
      <c r="AD13" s="12" t="s">
        <v>144</v>
      </c>
    </row>
    <row r="14" spans="1:30" ht="25.25" customHeight="1" x14ac:dyDescent="0.2">
      <c r="A14" s="47" t="s">
        <v>251</v>
      </c>
      <c r="B14" s="8"/>
      <c r="C14" s="9"/>
      <c r="D14" s="9"/>
      <c r="E14" s="9"/>
      <c r="F14" s="9"/>
      <c r="G14" s="9"/>
      <c r="H14" s="9"/>
      <c r="I14" s="9"/>
      <c r="J14" s="9"/>
    </row>
    <row r="15" spans="1:30" ht="25.25" customHeight="1" x14ac:dyDescent="0.2">
      <c r="A15" s="13" t="s">
        <v>248</v>
      </c>
      <c r="B15" s="38"/>
      <c r="C15" s="115"/>
      <c r="D15" s="115"/>
      <c r="E15" s="115"/>
      <c r="F15" s="115"/>
      <c r="G15" s="115"/>
      <c r="H15" s="115"/>
      <c r="I15" s="115"/>
      <c r="J15" s="115"/>
      <c r="L15" s="28" t="e">
        <f>VLOOKUP($B15,Sheet1!$A$3:$B$14,2)</f>
        <v>#N/A</v>
      </c>
      <c r="M15" s="25" t="e">
        <f>C$22+$L15</f>
        <v>#N/A</v>
      </c>
      <c r="N15" s="25" t="e">
        <f t="shared" ref="N15" si="25">D$22+$L15</f>
        <v>#N/A</v>
      </c>
      <c r="O15" s="25" t="e">
        <f t="shared" ref="O15" si="26">E$22+$L15</f>
        <v>#N/A</v>
      </c>
      <c r="P15" s="25" t="e">
        <f t="shared" ref="P15" si="27">F$22+$L15</f>
        <v>#N/A</v>
      </c>
      <c r="Q15" s="25" t="e">
        <f t="shared" ref="Q15" si="28">G$22+$L15</f>
        <v>#N/A</v>
      </c>
      <c r="R15" s="25" t="e">
        <f t="shared" ref="R15" si="29">H$22+$L15</f>
        <v>#N/A</v>
      </c>
      <c r="S15" s="25" t="e">
        <f t="shared" ref="S15" si="30">I$22+$L15</f>
        <v>#N/A</v>
      </c>
      <c r="T15" s="25" t="e">
        <f t="shared" ref="T15" si="31">J$22+$L15</f>
        <v>#N/A</v>
      </c>
      <c r="U15" s="27" t="s">
        <v>121</v>
      </c>
      <c r="V15" s="29" t="e">
        <f>C$22-$L15</f>
        <v>#N/A</v>
      </c>
      <c r="W15" s="29" t="e">
        <f t="shared" ref="W15:AC15" si="32">D$22-$L15</f>
        <v>#N/A</v>
      </c>
      <c r="X15" s="29" t="e">
        <f t="shared" si="32"/>
        <v>#N/A</v>
      </c>
      <c r="Y15" s="29" t="e">
        <f t="shared" si="32"/>
        <v>#N/A</v>
      </c>
      <c r="Z15" s="29" t="e">
        <f t="shared" si="32"/>
        <v>#N/A</v>
      </c>
      <c r="AA15" s="29" t="e">
        <f t="shared" si="32"/>
        <v>#N/A</v>
      </c>
      <c r="AB15" s="29" t="e">
        <f t="shared" si="32"/>
        <v>#N/A</v>
      </c>
      <c r="AC15" s="29" t="e">
        <f t="shared" si="32"/>
        <v>#N/A</v>
      </c>
      <c r="AD15" s="30" t="s">
        <v>122</v>
      </c>
    </row>
    <row r="16" spans="1:30" ht="25.25" customHeight="1" x14ac:dyDescent="0.2">
      <c r="A16" s="13" t="s">
        <v>249</v>
      </c>
      <c r="B16" s="38"/>
      <c r="C16" s="115"/>
      <c r="D16" s="115"/>
      <c r="E16" s="115"/>
      <c r="F16" s="115"/>
      <c r="G16" s="115"/>
      <c r="H16" s="115"/>
      <c r="I16" s="115"/>
      <c r="J16" s="115"/>
      <c r="L16" s="28" t="e">
        <f>VLOOKUP($B16,Sheet1!$A$3:$B$14,2)</f>
        <v>#N/A</v>
      </c>
      <c r="M16" s="25" t="e">
        <f t="shared" ref="M16:M21" si="33">C$22+$L16</f>
        <v>#N/A</v>
      </c>
      <c r="N16" s="25" t="e">
        <f t="shared" ref="N16:N21" si="34">D$22+$L16</f>
        <v>#N/A</v>
      </c>
      <c r="O16" s="25" t="e">
        <f t="shared" ref="O16:O21" si="35">E$22+$L16</f>
        <v>#N/A</v>
      </c>
      <c r="P16" s="25" t="e">
        <f t="shared" ref="P16:P21" si="36">F$22+$L16</f>
        <v>#N/A</v>
      </c>
      <c r="Q16" s="25" t="e">
        <f t="shared" ref="Q16:Q21" si="37">G$22+$L16</f>
        <v>#N/A</v>
      </c>
      <c r="R16" s="25" t="e">
        <f t="shared" ref="R16:R21" si="38">H$22+$L16</f>
        <v>#N/A</v>
      </c>
      <c r="S16" s="25" t="e">
        <f t="shared" ref="S16:S21" si="39">I$22+$L16</f>
        <v>#N/A</v>
      </c>
      <c r="T16" s="25" t="e">
        <f t="shared" ref="T16:T21" si="40">J$22+$L16</f>
        <v>#N/A</v>
      </c>
      <c r="U16" s="30" t="s">
        <v>124</v>
      </c>
      <c r="V16" s="29" t="e">
        <f t="shared" ref="V16:V21" si="41">C$22-$L16</f>
        <v>#N/A</v>
      </c>
      <c r="W16" s="29" t="e">
        <f t="shared" ref="W16:W21" si="42">D$22-$L16</f>
        <v>#N/A</v>
      </c>
      <c r="X16" s="29" t="e">
        <f t="shared" ref="X16:X21" si="43">E$22-$L16</f>
        <v>#N/A</v>
      </c>
      <c r="Y16" s="29" t="e">
        <f t="shared" ref="Y16:Y21" si="44">F$22-$L16</f>
        <v>#N/A</v>
      </c>
      <c r="Z16" s="29" t="e">
        <f t="shared" ref="Z16:Z21" si="45">G$22-$L16</f>
        <v>#N/A</v>
      </c>
      <c r="AA16" s="29" t="e">
        <f t="shared" ref="AA16:AA21" si="46">H$22-$L16</f>
        <v>#N/A</v>
      </c>
      <c r="AB16" s="29" t="e">
        <f t="shared" ref="AB16:AB21" si="47">I$22-$L16</f>
        <v>#N/A</v>
      </c>
      <c r="AC16" s="29" t="e">
        <f t="shared" ref="AC16:AC21" si="48">J$22-$L16</f>
        <v>#N/A</v>
      </c>
      <c r="AD16" s="12" t="s">
        <v>126</v>
      </c>
    </row>
    <row r="17" spans="1:30" ht="25.25" customHeight="1" x14ac:dyDescent="0.2">
      <c r="A17" s="13" t="s">
        <v>250</v>
      </c>
      <c r="B17" s="38"/>
      <c r="C17" s="115"/>
      <c r="D17" s="115"/>
      <c r="E17" s="115"/>
      <c r="F17" s="115"/>
      <c r="G17" s="115"/>
      <c r="H17" s="115"/>
      <c r="I17" s="115"/>
      <c r="J17" s="115"/>
      <c r="L17" s="28" t="e">
        <f>VLOOKUP($B17,Sheet1!$A$3:$B$14,2)</f>
        <v>#N/A</v>
      </c>
      <c r="M17" s="25" t="e">
        <f t="shared" si="33"/>
        <v>#N/A</v>
      </c>
      <c r="N17" s="25" t="e">
        <f t="shared" si="34"/>
        <v>#N/A</v>
      </c>
      <c r="O17" s="25" t="e">
        <f t="shared" si="35"/>
        <v>#N/A</v>
      </c>
      <c r="P17" s="25" t="e">
        <f t="shared" si="36"/>
        <v>#N/A</v>
      </c>
      <c r="Q17" s="25" t="e">
        <f t="shared" si="37"/>
        <v>#N/A</v>
      </c>
      <c r="R17" s="25" t="e">
        <f t="shared" si="38"/>
        <v>#N/A</v>
      </c>
      <c r="S17" s="25" t="e">
        <f t="shared" si="39"/>
        <v>#N/A</v>
      </c>
      <c r="T17" s="25" t="e">
        <f t="shared" si="40"/>
        <v>#N/A</v>
      </c>
      <c r="U17" s="12" t="s">
        <v>128</v>
      </c>
      <c r="V17" s="29" t="e">
        <f t="shared" si="41"/>
        <v>#N/A</v>
      </c>
      <c r="W17" s="29" t="e">
        <f t="shared" si="42"/>
        <v>#N/A</v>
      </c>
      <c r="X17" s="29" t="e">
        <f t="shared" si="43"/>
        <v>#N/A</v>
      </c>
      <c r="Y17" s="29" t="e">
        <f t="shared" si="44"/>
        <v>#N/A</v>
      </c>
      <c r="Z17" s="29" t="e">
        <f t="shared" si="45"/>
        <v>#N/A</v>
      </c>
      <c r="AA17" s="29" t="e">
        <f t="shared" si="46"/>
        <v>#N/A</v>
      </c>
      <c r="AB17" s="29" t="e">
        <f t="shared" si="47"/>
        <v>#N/A</v>
      </c>
      <c r="AC17" s="29" t="e">
        <f t="shared" si="48"/>
        <v>#N/A</v>
      </c>
      <c r="AD17" s="12" t="s">
        <v>130</v>
      </c>
    </row>
    <row r="18" spans="1:30" ht="25.25" customHeight="1" x14ac:dyDescent="0.2">
      <c r="A18" s="13" t="s">
        <v>244</v>
      </c>
      <c r="B18" s="38"/>
      <c r="C18" s="115"/>
      <c r="D18" s="115"/>
      <c r="E18" s="115"/>
      <c r="F18" s="115"/>
      <c r="G18" s="115"/>
      <c r="H18" s="115"/>
      <c r="I18" s="115"/>
      <c r="J18" s="115"/>
      <c r="L18" s="28" t="e">
        <f>VLOOKUP($B18,Sheet1!$A$3:$B$14,2)</f>
        <v>#N/A</v>
      </c>
      <c r="M18" s="25" t="e">
        <f t="shared" si="33"/>
        <v>#N/A</v>
      </c>
      <c r="N18" s="25" t="e">
        <f t="shared" si="34"/>
        <v>#N/A</v>
      </c>
      <c r="O18" s="25" t="e">
        <f t="shared" si="35"/>
        <v>#N/A</v>
      </c>
      <c r="P18" s="25" t="e">
        <f t="shared" si="36"/>
        <v>#N/A</v>
      </c>
      <c r="Q18" s="25" t="e">
        <f t="shared" si="37"/>
        <v>#N/A</v>
      </c>
      <c r="R18" s="25" t="e">
        <f t="shared" si="38"/>
        <v>#N/A</v>
      </c>
      <c r="S18" s="25" t="e">
        <f t="shared" si="39"/>
        <v>#N/A</v>
      </c>
      <c r="T18" s="25" t="e">
        <f t="shared" si="40"/>
        <v>#N/A</v>
      </c>
      <c r="U18" s="12" t="s">
        <v>222</v>
      </c>
      <c r="V18" s="29" t="e">
        <f t="shared" si="41"/>
        <v>#N/A</v>
      </c>
      <c r="W18" s="29" t="e">
        <f t="shared" si="42"/>
        <v>#N/A</v>
      </c>
      <c r="X18" s="29" t="e">
        <f t="shared" si="43"/>
        <v>#N/A</v>
      </c>
      <c r="Y18" s="29" t="e">
        <f t="shared" si="44"/>
        <v>#N/A</v>
      </c>
      <c r="Z18" s="29" t="e">
        <f t="shared" si="45"/>
        <v>#N/A</v>
      </c>
      <c r="AA18" s="29" t="e">
        <f t="shared" si="46"/>
        <v>#N/A</v>
      </c>
      <c r="AB18" s="29" t="e">
        <f t="shared" si="47"/>
        <v>#N/A</v>
      </c>
      <c r="AC18" s="29" t="e">
        <f t="shared" si="48"/>
        <v>#N/A</v>
      </c>
      <c r="AD18" s="12" t="s">
        <v>224</v>
      </c>
    </row>
    <row r="19" spans="1:30" ht="25.25" customHeight="1" x14ac:dyDescent="0.2">
      <c r="A19" s="13" t="s">
        <v>245</v>
      </c>
      <c r="B19" s="38"/>
      <c r="C19" s="115"/>
      <c r="D19" s="115"/>
      <c r="E19" s="115"/>
      <c r="F19" s="115"/>
      <c r="G19" s="115"/>
      <c r="H19" s="115"/>
      <c r="I19" s="115"/>
      <c r="J19" s="115"/>
      <c r="L19" s="28" t="e">
        <f>VLOOKUP($B19,Sheet1!$A$3:$B$14,2)</f>
        <v>#N/A</v>
      </c>
      <c r="M19" s="25" t="e">
        <f t="shared" si="33"/>
        <v>#N/A</v>
      </c>
      <c r="N19" s="25" t="e">
        <f t="shared" si="34"/>
        <v>#N/A</v>
      </c>
      <c r="O19" s="25" t="e">
        <f t="shared" si="35"/>
        <v>#N/A</v>
      </c>
      <c r="P19" s="25" t="e">
        <f t="shared" si="36"/>
        <v>#N/A</v>
      </c>
      <c r="Q19" s="25" t="e">
        <f t="shared" si="37"/>
        <v>#N/A</v>
      </c>
      <c r="R19" s="25" t="e">
        <f t="shared" si="38"/>
        <v>#N/A</v>
      </c>
      <c r="S19" s="25" t="e">
        <f t="shared" si="39"/>
        <v>#N/A</v>
      </c>
      <c r="T19" s="25" t="e">
        <f t="shared" si="40"/>
        <v>#N/A</v>
      </c>
      <c r="U19" s="12" t="s">
        <v>194</v>
      </c>
      <c r="V19" s="29" t="e">
        <f t="shared" si="41"/>
        <v>#N/A</v>
      </c>
      <c r="W19" s="29" t="e">
        <f t="shared" si="42"/>
        <v>#N/A</v>
      </c>
      <c r="X19" s="29" t="e">
        <f t="shared" si="43"/>
        <v>#N/A</v>
      </c>
      <c r="Y19" s="29" t="e">
        <f t="shared" si="44"/>
        <v>#N/A</v>
      </c>
      <c r="Z19" s="29" t="e">
        <f t="shared" si="45"/>
        <v>#N/A</v>
      </c>
      <c r="AA19" s="29" t="e">
        <f t="shared" si="46"/>
        <v>#N/A</v>
      </c>
      <c r="AB19" s="29" t="e">
        <f t="shared" si="47"/>
        <v>#N/A</v>
      </c>
      <c r="AC19" s="29" t="e">
        <f t="shared" si="48"/>
        <v>#N/A</v>
      </c>
      <c r="AD19" s="12" t="s">
        <v>196</v>
      </c>
    </row>
    <row r="20" spans="1:30" ht="25.25" customHeight="1" x14ac:dyDescent="0.2">
      <c r="A20" s="143" t="s">
        <v>207</v>
      </c>
      <c r="B20" s="38"/>
      <c r="C20" s="115"/>
      <c r="D20" s="115"/>
      <c r="E20" s="115"/>
      <c r="F20" s="115"/>
      <c r="G20" s="115"/>
      <c r="H20" s="115"/>
      <c r="I20" s="115"/>
      <c r="J20" s="115"/>
      <c r="L20" s="28" t="e">
        <f>VLOOKUP($B20,Sheet1!$A$3:$B$14,2)</f>
        <v>#N/A</v>
      </c>
      <c r="M20" s="25" t="e">
        <f t="shared" si="33"/>
        <v>#N/A</v>
      </c>
      <c r="N20" s="25" t="e">
        <f t="shared" si="34"/>
        <v>#N/A</v>
      </c>
      <c r="O20" s="25" t="e">
        <f t="shared" si="35"/>
        <v>#N/A</v>
      </c>
      <c r="P20" s="25" t="e">
        <f t="shared" si="36"/>
        <v>#N/A</v>
      </c>
      <c r="Q20" s="25" t="e">
        <f t="shared" si="37"/>
        <v>#N/A</v>
      </c>
      <c r="R20" s="25" t="e">
        <f t="shared" si="38"/>
        <v>#N/A</v>
      </c>
      <c r="S20" s="25" t="e">
        <f t="shared" si="39"/>
        <v>#N/A</v>
      </c>
      <c r="T20" s="25" t="e">
        <f t="shared" si="40"/>
        <v>#N/A</v>
      </c>
      <c r="U20" s="12" t="s">
        <v>209</v>
      </c>
      <c r="V20" s="29" t="e">
        <f t="shared" si="41"/>
        <v>#N/A</v>
      </c>
      <c r="W20" s="29" t="e">
        <f t="shared" si="42"/>
        <v>#N/A</v>
      </c>
      <c r="X20" s="29" t="e">
        <f t="shared" si="43"/>
        <v>#N/A</v>
      </c>
      <c r="Y20" s="29" t="e">
        <f t="shared" si="44"/>
        <v>#N/A</v>
      </c>
      <c r="Z20" s="29" t="e">
        <f t="shared" si="45"/>
        <v>#N/A</v>
      </c>
      <c r="AA20" s="29" t="e">
        <f t="shared" si="46"/>
        <v>#N/A</v>
      </c>
      <c r="AB20" s="29" t="e">
        <f t="shared" si="47"/>
        <v>#N/A</v>
      </c>
      <c r="AC20" s="29" t="e">
        <f t="shared" si="48"/>
        <v>#N/A</v>
      </c>
      <c r="AD20" s="12" t="s">
        <v>211</v>
      </c>
    </row>
    <row r="21" spans="1:30" ht="25.25" customHeight="1" x14ac:dyDescent="0.2">
      <c r="A21" s="144" t="s">
        <v>143</v>
      </c>
      <c r="B21" s="120"/>
      <c r="C21" s="115"/>
      <c r="D21" s="115"/>
      <c r="E21" s="115"/>
      <c r="F21" s="115"/>
      <c r="G21" s="115"/>
      <c r="H21" s="115"/>
      <c r="I21" s="115"/>
      <c r="J21" s="115"/>
      <c r="L21" s="28" t="e">
        <f>VLOOKUP($B21,Sheet1!$A$3:$B$14,2)</f>
        <v>#N/A</v>
      </c>
      <c r="M21" s="25" t="e">
        <f t="shared" si="33"/>
        <v>#N/A</v>
      </c>
      <c r="N21" s="25" t="e">
        <f t="shared" si="34"/>
        <v>#N/A</v>
      </c>
      <c r="O21" s="25" t="e">
        <f t="shared" si="35"/>
        <v>#N/A</v>
      </c>
      <c r="P21" s="25" t="e">
        <f t="shared" si="36"/>
        <v>#N/A</v>
      </c>
      <c r="Q21" s="25" t="e">
        <f t="shared" si="37"/>
        <v>#N/A</v>
      </c>
      <c r="R21" s="25" t="e">
        <f t="shared" si="38"/>
        <v>#N/A</v>
      </c>
      <c r="S21" s="25" t="e">
        <f t="shared" si="39"/>
        <v>#N/A</v>
      </c>
      <c r="T21" s="25" t="e">
        <f t="shared" si="40"/>
        <v>#N/A</v>
      </c>
      <c r="U21" s="12" t="s">
        <v>142</v>
      </c>
      <c r="V21" s="29" t="e">
        <f t="shared" si="41"/>
        <v>#N/A</v>
      </c>
      <c r="W21" s="29" t="e">
        <f t="shared" si="42"/>
        <v>#N/A</v>
      </c>
      <c r="X21" s="29" t="e">
        <f t="shared" si="43"/>
        <v>#N/A</v>
      </c>
      <c r="Y21" s="29" t="e">
        <f t="shared" si="44"/>
        <v>#N/A</v>
      </c>
      <c r="Z21" s="29" t="e">
        <f t="shared" si="45"/>
        <v>#N/A</v>
      </c>
      <c r="AA21" s="29" t="e">
        <f t="shared" si="46"/>
        <v>#N/A</v>
      </c>
      <c r="AB21" s="29" t="e">
        <f t="shared" si="47"/>
        <v>#N/A</v>
      </c>
      <c r="AC21" s="29" t="e">
        <f t="shared" si="48"/>
        <v>#N/A</v>
      </c>
      <c r="AD21" s="12" t="s">
        <v>144</v>
      </c>
    </row>
    <row r="22" spans="1:30" ht="25.25" customHeight="1" x14ac:dyDescent="0.2">
      <c r="A22" s="376" t="s">
        <v>451</v>
      </c>
      <c r="B22" s="9" t="s">
        <v>102</v>
      </c>
      <c r="C22" s="85">
        <v>0.56000000000000005</v>
      </c>
      <c r="D22" s="85">
        <v>0.06</v>
      </c>
      <c r="E22" s="85">
        <v>0.68</v>
      </c>
      <c r="F22" s="85">
        <v>0.19</v>
      </c>
      <c r="G22" s="85">
        <v>0.6</v>
      </c>
      <c r="H22" s="85">
        <v>0.08</v>
      </c>
      <c r="I22" s="85">
        <v>0.7</v>
      </c>
      <c r="J22" s="85">
        <v>0.16</v>
      </c>
    </row>
    <row r="23" spans="1:30" ht="25.25" customHeight="1" x14ac:dyDescent="0.2">
      <c r="A23" s="62" t="s">
        <v>252</v>
      </c>
      <c r="B23" s="63"/>
      <c r="C23" s="64"/>
      <c r="D23" s="64"/>
      <c r="E23" s="64"/>
      <c r="F23" s="64"/>
      <c r="G23" s="64"/>
      <c r="H23" s="64"/>
      <c r="I23" s="64"/>
      <c r="J23" s="64"/>
    </row>
    <row r="24" spans="1:30" ht="25.25" customHeight="1" x14ac:dyDescent="0.2">
      <c r="A24" s="13" t="s">
        <v>248</v>
      </c>
      <c r="B24" s="38"/>
      <c r="C24" s="115"/>
      <c r="D24" s="115"/>
      <c r="E24" s="115"/>
      <c r="F24" s="115"/>
      <c r="G24" s="115"/>
      <c r="H24" s="115"/>
      <c r="I24" s="115"/>
      <c r="J24" s="115"/>
      <c r="L24" s="28" t="e">
        <f>VLOOKUP($B24,Sheet1!$A$3:$B$14,2)</f>
        <v>#N/A</v>
      </c>
      <c r="M24" s="25" t="e">
        <f>C$55+$L24</f>
        <v>#N/A</v>
      </c>
      <c r="N24" s="25" t="e">
        <f t="shared" ref="N24:T24" si="49">D$55+$L24</f>
        <v>#N/A</v>
      </c>
      <c r="O24" s="25" t="e">
        <f t="shared" si="49"/>
        <v>#N/A</v>
      </c>
      <c r="P24" s="25" t="e">
        <f t="shared" si="49"/>
        <v>#N/A</v>
      </c>
      <c r="Q24" s="25" t="e">
        <f t="shared" si="49"/>
        <v>#N/A</v>
      </c>
      <c r="R24" s="25" t="e">
        <f t="shared" si="49"/>
        <v>#N/A</v>
      </c>
      <c r="S24" s="25" t="e">
        <f t="shared" si="49"/>
        <v>#N/A</v>
      </c>
      <c r="T24" s="25" t="e">
        <f t="shared" si="49"/>
        <v>#N/A</v>
      </c>
      <c r="U24" s="27" t="s">
        <v>121</v>
      </c>
      <c r="V24" s="29" t="e">
        <f>C$55-$L24</f>
        <v>#N/A</v>
      </c>
      <c r="W24" s="29" t="e">
        <f t="shared" ref="W24:AC24" si="50">D$55-$L24</f>
        <v>#N/A</v>
      </c>
      <c r="X24" s="29" t="e">
        <f t="shared" si="50"/>
        <v>#N/A</v>
      </c>
      <c r="Y24" s="29" t="e">
        <f t="shared" si="50"/>
        <v>#N/A</v>
      </c>
      <c r="Z24" s="29" t="e">
        <f t="shared" si="50"/>
        <v>#N/A</v>
      </c>
      <c r="AA24" s="29" t="e">
        <f t="shared" si="50"/>
        <v>#N/A</v>
      </c>
      <c r="AB24" s="29" t="e">
        <f t="shared" si="50"/>
        <v>#N/A</v>
      </c>
      <c r="AC24" s="29" t="e">
        <f t="shared" si="50"/>
        <v>#N/A</v>
      </c>
      <c r="AD24" s="30" t="s">
        <v>122</v>
      </c>
    </row>
    <row r="25" spans="1:30" ht="25.25" customHeight="1" x14ac:dyDescent="0.2">
      <c r="A25" s="13" t="s">
        <v>249</v>
      </c>
      <c r="B25" s="38"/>
      <c r="C25" s="115"/>
      <c r="D25" s="115"/>
      <c r="E25" s="115"/>
      <c r="F25" s="115"/>
      <c r="G25" s="115"/>
      <c r="H25" s="115"/>
      <c r="I25" s="115"/>
      <c r="J25" s="115"/>
      <c r="L25" s="28" t="e">
        <f>VLOOKUP($B25,Sheet1!$A$3:$B$14,2)</f>
        <v>#N/A</v>
      </c>
      <c r="M25" s="25" t="e">
        <f t="shared" ref="M25:M30" si="51">C$55+$L25</f>
        <v>#N/A</v>
      </c>
      <c r="N25" s="25" t="e">
        <f t="shared" ref="N25:N30" si="52">D$55+$L25</f>
        <v>#N/A</v>
      </c>
      <c r="O25" s="25" t="e">
        <f t="shared" ref="O25:O30" si="53">E$55+$L25</f>
        <v>#N/A</v>
      </c>
      <c r="P25" s="25" t="e">
        <f t="shared" ref="P25:P30" si="54">F$55+$L25</f>
        <v>#N/A</v>
      </c>
      <c r="Q25" s="25" t="e">
        <f t="shared" ref="Q25:Q30" si="55">G$55+$L25</f>
        <v>#N/A</v>
      </c>
      <c r="R25" s="25" t="e">
        <f t="shared" ref="R25:R30" si="56">H$55+$L25</f>
        <v>#N/A</v>
      </c>
      <c r="S25" s="25" t="e">
        <f t="shared" ref="S25:S30" si="57">I$55+$L25</f>
        <v>#N/A</v>
      </c>
      <c r="T25" s="25" t="e">
        <f t="shared" ref="T25:T30" si="58">J$55+$L25</f>
        <v>#N/A</v>
      </c>
      <c r="U25" s="30" t="s">
        <v>124</v>
      </c>
      <c r="V25" s="29" t="e">
        <f t="shared" ref="V25:V30" si="59">C$55-$L25</f>
        <v>#N/A</v>
      </c>
      <c r="W25" s="29" t="e">
        <f t="shared" ref="W25:W30" si="60">D$55-$L25</f>
        <v>#N/A</v>
      </c>
      <c r="X25" s="29" t="e">
        <f t="shared" ref="X25:X30" si="61">E$55-$L25</f>
        <v>#N/A</v>
      </c>
      <c r="Y25" s="29" t="e">
        <f t="shared" ref="Y25:Y30" si="62">F$55-$L25</f>
        <v>#N/A</v>
      </c>
      <c r="Z25" s="29" t="e">
        <f t="shared" ref="Z25:Z30" si="63">G$55-$L25</f>
        <v>#N/A</v>
      </c>
      <c r="AA25" s="29" t="e">
        <f t="shared" ref="AA25:AA30" si="64">H$55-$L25</f>
        <v>#N/A</v>
      </c>
      <c r="AB25" s="29" t="e">
        <f t="shared" ref="AB25:AB30" si="65">I$55-$L25</f>
        <v>#N/A</v>
      </c>
      <c r="AC25" s="29" t="e">
        <f t="shared" ref="AC25:AC30" si="66">J$55-$L25</f>
        <v>#N/A</v>
      </c>
      <c r="AD25" s="12" t="s">
        <v>126</v>
      </c>
    </row>
    <row r="26" spans="1:30" ht="25.25" customHeight="1" x14ac:dyDescent="0.2">
      <c r="A26" s="13" t="s">
        <v>250</v>
      </c>
      <c r="B26" s="38"/>
      <c r="C26" s="115"/>
      <c r="D26" s="115"/>
      <c r="E26" s="115"/>
      <c r="F26" s="115"/>
      <c r="G26" s="115"/>
      <c r="H26" s="115"/>
      <c r="I26" s="115"/>
      <c r="J26" s="115"/>
      <c r="L26" s="28" t="e">
        <f>VLOOKUP($B26,Sheet1!$A$3:$B$14,2)</f>
        <v>#N/A</v>
      </c>
      <c r="M26" s="25" t="e">
        <f t="shared" si="51"/>
        <v>#N/A</v>
      </c>
      <c r="N26" s="25" t="e">
        <f t="shared" si="52"/>
        <v>#N/A</v>
      </c>
      <c r="O26" s="25" t="e">
        <f t="shared" si="53"/>
        <v>#N/A</v>
      </c>
      <c r="P26" s="25" t="e">
        <f t="shared" si="54"/>
        <v>#N/A</v>
      </c>
      <c r="Q26" s="25" t="e">
        <f t="shared" si="55"/>
        <v>#N/A</v>
      </c>
      <c r="R26" s="25" t="e">
        <f t="shared" si="56"/>
        <v>#N/A</v>
      </c>
      <c r="S26" s="25" t="e">
        <f t="shared" si="57"/>
        <v>#N/A</v>
      </c>
      <c r="T26" s="25" t="e">
        <f t="shared" si="58"/>
        <v>#N/A</v>
      </c>
      <c r="U26" s="12" t="s">
        <v>128</v>
      </c>
      <c r="V26" s="29" t="e">
        <f t="shared" si="59"/>
        <v>#N/A</v>
      </c>
      <c r="W26" s="29" t="e">
        <f t="shared" si="60"/>
        <v>#N/A</v>
      </c>
      <c r="X26" s="29" t="e">
        <f t="shared" si="61"/>
        <v>#N/A</v>
      </c>
      <c r="Y26" s="29" t="e">
        <f t="shared" si="62"/>
        <v>#N/A</v>
      </c>
      <c r="Z26" s="29" t="e">
        <f t="shared" si="63"/>
        <v>#N/A</v>
      </c>
      <c r="AA26" s="29" t="e">
        <f t="shared" si="64"/>
        <v>#N/A</v>
      </c>
      <c r="AB26" s="29" t="e">
        <f t="shared" si="65"/>
        <v>#N/A</v>
      </c>
      <c r="AC26" s="29" t="e">
        <f t="shared" si="66"/>
        <v>#N/A</v>
      </c>
      <c r="AD26" s="12" t="s">
        <v>130</v>
      </c>
    </row>
    <row r="27" spans="1:30" ht="25.25" customHeight="1" x14ac:dyDescent="0.2">
      <c r="A27" s="13" t="s">
        <v>244</v>
      </c>
      <c r="B27" s="38"/>
      <c r="C27" s="115"/>
      <c r="D27" s="115"/>
      <c r="E27" s="115"/>
      <c r="F27" s="115"/>
      <c r="G27" s="115"/>
      <c r="H27" s="115"/>
      <c r="I27" s="115"/>
      <c r="J27" s="115"/>
      <c r="L27" s="28" t="e">
        <f>VLOOKUP($B27,Sheet1!$A$3:$B$14,2)</f>
        <v>#N/A</v>
      </c>
      <c r="M27" s="25" t="e">
        <f t="shared" si="51"/>
        <v>#N/A</v>
      </c>
      <c r="N27" s="25" t="e">
        <f t="shared" si="52"/>
        <v>#N/A</v>
      </c>
      <c r="O27" s="25" t="e">
        <f t="shared" si="53"/>
        <v>#N/A</v>
      </c>
      <c r="P27" s="25" t="e">
        <f t="shared" si="54"/>
        <v>#N/A</v>
      </c>
      <c r="Q27" s="25" t="e">
        <f t="shared" si="55"/>
        <v>#N/A</v>
      </c>
      <c r="R27" s="25" t="e">
        <f t="shared" si="56"/>
        <v>#N/A</v>
      </c>
      <c r="S27" s="25" t="e">
        <f t="shared" si="57"/>
        <v>#N/A</v>
      </c>
      <c r="T27" s="25" t="e">
        <f t="shared" si="58"/>
        <v>#N/A</v>
      </c>
      <c r="U27" s="12" t="s">
        <v>222</v>
      </c>
      <c r="V27" s="29" t="e">
        <f t="shared" si="59"/>
        <v>#N/A</v>
      </c>
      <c r="W27" s="29" t="e">
        <f t="shared" si="60"/>
        <v>#N/A</v>
      </c>
      <c r="X27" s="29" t="e">
        <f t="shared" si="61"/>
        <v>#N/A</v>
      </c>
      <c r="Y27" s="29" t="e">
        <f t="shared" si="62"/>
        <v>#N/A</v>
      </c>
      <c r="Z27" s="29" t="e">
        <f t="shared" si="63"/>
        <v>#N/A</v>
      </c>
      <c r="AA27" s="29" t="e">
        <f t="shared" si="64"/>
        <v>#N/A</v>
      </c>
      <c r="AB27" s="29" t="e">
        <f t="shared" si="65"/>
        <v>#N/A</v>
      </c>
      <c r="AC27" s="29" t="e">
        <f t="shared" si="66"/>
        <v>#N/A</v>
      </c>
      <c r="AD27" s="12" t="s">
        <v>224</v>
      </c>
    </row>
    <row r="28" spans="1:30" ht="25.25" customHeight="1" x14ac:dyDescent="0.2">
      <c r="A28" s="13" t="s">
        <v>245</v>
      </c>
      <c r="B28" s="38"/>
      <c r="C28" s="115"/>
      <c r="D28" s="115"/>
      <c r="E28" s="115"/>
      <c r="F28" s="115"/>
      <c r="G28" s="115"/>
      <c r="H28" s="115"/>
      <c r="I28" s="115"/>
      <c r="J28" s="115"/>
      <c r="L28" s="28" t="e">
        <f>VLOOKUP($B28,Sheet1!$A$3:$B$14,2)</f>
        <v>#N/A</v>
      </c>
      <c r="M28" s="25" t="e">
        <f t="shared" si="51"/>
        <v>#N/A</v>
      </c>
      <c r="N28" s="25" t="e">
        <f t="shared" si="52"/>
        <v>#N/A</v>
      </c>
      <c r="O28" s="25" t="e">
        <f t="shared" si="53"/>
        <v>#N/A</v>
      </c>
      <c r="P28" s="25" t="e">
        <f t="shared" si="54"/>
        <v>#N/A</v>
      </c>
      <c r="Q28" s="25" t="e">
        <f t="shared" si="55"/>
        <v>#N/A</v>
      </c>
      <c r="R28" s="25" t="e">
        <f t="shared" si="56"/>
        <v>#N/A</v>
      </c>
      <c r="S28" s="25" t="e">
        <f t="shared" si="57"/>
        <v>#N/A</v>
      </c>
      <c r="T28" s="25" t="e">
        <f t="shared" si="58"/>
        <v>#N/A</v>
      </c>
      <c r="U28" s="12" t="s">
        <v>194</v>
      </c>
      <c r="V28" s="29" t="e">
        <f t="shared" si="59"/>
        <v>#N/A</v>
      </c>
      <c r="W28" s="29" t="e">
        <f t="shared" si="60"/>
        <v>#N/A</v>
      </c>
      <c r="X28" s="29" t="e">
        <f t="shared" si="61"/>
        <v>#N/A</v>
      </c>
      <c r="Y28" s="29" t="e">
        <f t="shared" si="62"/>
        <v>#N/A</v>
      </c>
      <c r="Z28" s="29" t="e">
        <f t="shared" si="63"/>
        <v>#N/A</v>
      </c>
      <c r="AA28" s="29" t="e">
        <f t="shared" si="64"/>
        <v>#N/A</v>
      </c>
      <c r="AB28" s="29" t="e">
        <f t="shared" si="65"/>
        <v>#N/A</v>
      </c>
      <c r="AC28" s="29" t="e">
        <f t="shared" si="66"/>
        <v>#N/A</v>
      </c>
      <c r="AD28" s="12" t="s">
        <v>196</v>
      </c>
    </row>
    <row r="29" spans="1:30" ht="25.25" customHeight="1" x14ac:dyDescent="0.2">
      <c r="A29" s="143" t="s">
        <v>207</v>
      </c>
      <c r="B29" s="38"/>
      <c r="C29" s="115"/>
      <c r="D29" s="115"/>
      <c r="E29" s="115"/>
      <c r="F29" s="115"/>
      <c r="G29" s="115"/>
      <c r="H29" s="115"/>
      <c r="I29" s="115"/>
      <c r="J29" s="115"/>
      <c r="L29" s="28" t="e">
        <f>VLOOKUP($B29,Sheet1!$A$3:$B$14,2)</f>
        <v>#N/A</v>
      </c>
      <c r="M29" s="25" t="e">
        <f t="shared" si="51"/>
        <v>#N/A</v>
      </c>
      <c r="N29" s="25" t="e">
        <f t="shared" si="52"/>
        <v>#N/A</v>
      </c>
      <c r="O29" s="25" t="e">
        <f t="shared" si="53"/>
        <v>#N/A</v>
      </c>
      <c r="P29" s="25" t="e">
        <f t="shared" si="54"/>
        <v>#N/A</v>
      </c>
      <c r="Q29" s="25" t="e">
        <f t="shared" si="55"/>
        <v>#N/A</v>
      </c>
      <c r="R29" s="25" t="e">
        <f t="shared" si="56"/>
        <v>#N/A</v>
      </c>
      <c r="S29" s="25" t="e">
        <f t="shared" si="57"/>
        <v>#N/A</v>
      </c>
      <c r="T29" s="25" t="e">
        <f t="shared" si="58"/>
        <v>#N/A</v>
      </c>
      <c r="U29" s="12" t="s">
        <v>209</v>
      </c>
      <c r="V29" s="29" t="e">
        <f t="shared" si="59"/>
        <v>#N/A</v>
      </c>
      <c r="W29" s="29" t="e">
        <f t="shared" si="60"/>
        <v>#N/A</v>
      </c>
      <c r="X29" s="29" t="e">
        <f t="shared" si="61"/>
        <v>#N/A</v>
      </c>
      <c r="Y29" s="29" t="e">
        <f t="shared" si="62"/>
        <v>#N/A</v>
      </c>
      <c r="Z29" s="29" t="e">
        <f t="shared" si="63"/>
        <v>#N/A</v>
      </c>
      <c r="AA29" s="29" t="e">
        <f t="shared" si="64"/>
        <v>#N/A</v>
      </c>
      <c r="AB29" s="29" t="e">
        <f t="shared" si="65"/>
        <v>#N/A</v>
      </c>
      <c r="AC29" s="29" t="e">
        <f t="shared" si="66"/>
        <v>#N/A</v>
      </c>
      <c r="AD29" s="12" t="s">
        <v>211</v>
      </c>
    </row>
    <row r="30" spans="1:30" ht="25.25" customHeight="1" x14ac:dyDescent="0.2">
      <c r="A30" s="50" t="s">
        <v>143</v>
      </c>
      <c r="B30" s="38"/>
      <c r="C30" s="115"/>
      <c r="D30" s="115"/>
      <c r="E30" s="115"/>
      <c r="F30" s="115"/>
      <c r="G30" s="115"/>
      <c r="H30" s="115"/>
      <c r="I30" s="115"/>
      <c r="J30" s="115"/>
      <c r="L30" s="28" t="e">
        <f>VLOOKUP($B30,Sheet1!$A$3:$B$14,2)</f>
        <v>#N/A</v>
      </c>
      <c r="M30" s="25" t="e">
        <f t="shared" si="51"/>
        <v>#N/A</v>
      </c>
      <c r="N30" s="25" t="e">
        <f t="shared" si="52"/>
        <v>#N/A</v>
      </c>
      <c r="O30" s="25" t="e">
        <f t="shared" si="53"/>
        <v>#N/A</v>
      </c>
      <c r="P30" s="25" t="e">
        <f t="shared" si="54"/>
        <v>#N/A</v>
      </c>
      <c r="Q30" s="25" t="e">
        <f t="shared" si="55"/>
        <v>#N/A</v>
      </c>
      <c r="R30" s="25" t="e">
        <f t="shared" si="56"/>
        <v>#N/A</v>
      </c>
      <c r="S30" s="25" t="e">
        <f t="shared" si="57"/>
        <v>#N/A</v>
      </c>
      <c r="T30" s="25" t="e">
        <f t="shared" si="58"/>
        <v>#N/A</v>
      </c>
      <c r="U30" s="12" t="s">
        <v>142</v>
      </c>
      <c r="V30" s="29" t="e">
        <f t="shared" si="59"/>
        <v>#N/A</v>
      </c>
      <c r="W30" s="29" t="e">
        <f t="shared" si="60"/>
        <v>#N/A</v>
      </c>
      <c r="X30" s="29" t="e">
        <f t="shared" si="61"/>
        <v>#N/A</v>
      </c>
      <c r="Y30" s="29" t="e">
        <f t="shared" si="62"/>
        <v>#N/A</v>
      </c>
      <c r="Z30" s="29" t="e">
        <f t="shared" si="63"/>
        <v>#N/A</v>
      </c>
      <c r="AA30" s="29" t="e">
        <f t="shared" si="64"/>
        <v>#N/A</v>
      </c>
      <c r="AB30" s="29" t="e">
        <f t="shared" si="65"/>
        <v>#N/A</v>
      </c>
      <c r="AC30" s="29" t="e">
        <f t="shared" si="66"/>
        <v>#N/A</v>
      </c>
      <c r="AD30" s="12" t="s">
        <v>144</v>
      </c>
    </row>
    <row r="31" spans="1:30" ht="25.25" customHeight="1" x14ac:dyDescent="0.2">
      <c r="A31" s="57" t="s">
        <v>253</v>
      </c>
      <c r="B31" s="58"/>
      <c r="C31" s="59"/>
      <c r="D31" s="59"/>
      <c r="E31" s="59"/>
      <c r="F31" s="59"/>
      <c r="G31" s="59"/>
      <c r="H31" s="59"/>
      <c r="I31" s="59"/>
      <c r="J31" s="59"/>
    </row>
    <row r="32" spans="1:30" ht="25.25" customHeight="1" x14ac:dyDescent="0.2">
      <c r="A32" s="60" t="s">
        <v>248</v>
      </c>
      <c r="B32" s="121"/>
      <c r="C32" s="115"/>
      <c r="D32" s="115"/>
      <c r="E32" s="115"/>
      <c r="F32" s="115"/>
      <c r="G32" s="115"/>
      <c r="H32" s="115"/>
      <c r="I32" s="115"/>
      <c r="J32" s="115"/>
      <c r="L32" s="28" t="e">
        <f>VLOOKUP($B32,Sheet1!$A$3:$B$14,2)</f>
        <v>#N/A</v>
      </c>
      <c r="M32" s="25" t="e">
        <f>C$55+$L32</f>
        <v>#N/A</v>
      </c>
      <c r="N32" s="25" t="e">
        <f t="shared" ref="N32:N38" si="67">D$55+$L32</f>
        <v>#N/A</v>
      </c>
      <c r="O32" s="25" t="e">
        <f t="shared" ref="O32:O38" si="68">E$55+$L32</f>
        <v>#N/A</v>
      </c>
      <c r="P32" s="25" t="e">
        <f t="shared" ref="P32:P38" si="69">F$55+$L32</f>
        <v>#N/A</v>
      </c>
      <c r="Q32" s="25" t="e">
        <f t="shared" ref="Q32:Q38" si="70">G$55+$L32</f>
        <v>#N/A</v>
      </c>
      <c r="R32" s="25" t="e">
        <f t="shared" ref="R32:R38" si="71">H$55+$L32</f>
        <v>#N/A</v>
      </c>
      <c r="S32" s="25" t="e">
        <f t="shared" ref="S32:S38" si="72">I$55+$L32</f>
        <v>#N/A</v>
      </c>
      <c r="T32" s="25" t="e">
        <f t="shared" ref="T32:T38" si="73">J$55+$L32</f>
        <v>#N/A</v>
      </c>
      <c r="U32" s="27" t="s">
        <v>121</v>
      </c>
      <c r="V32" s="29" t="e">
        <f>C$55-$L32</f>
        <v>#N/A</v>
      </c>
      <c r="W32" s="29" t="e">
        <f t="shared" ref="W32:W38" si="74">D$55-$L32</f>
        <v>#N/A</v>
      </c>
      <c r="X32" s="29" t="e">
        <f t="shared" ref="X32:X38" si="75">E$55-$L32</f>
        <v>#N/A</v>
      </c>
      <c r="Y32" s="29" t="e">
        <f t="shared" ref="Y32:Y38" si="76">F$55-$L32</f>
        <v>#N/A</v>
      </c>
      <c r="Z32" s="29" t="e">
        <f t="shared" ref="Z32:Z38" si="77">G$55-$L32</f>
        <v>#N/A</v>
      </c>
      <c r="AA32" s="29" t="e">
        <f t="shared" ref="AA32:AA38" si="78">H$55-$L32</f>
        <v>#N/A</v>
      </c>
      <c r="AB32" s="29" t="e">
        <f t="shared" ref="AB32:AB38" si="79">I$55-$L32</f>
        <v>#N/A</v>
      </c>
      <c r="AC32" s="29" t="e">
        <f t="shared" ref="AC32:AC38" si="80">J$55-$L32</f>
        <v>#N/A</v>
      </c>
      <c r="AD32" s="30" t="s">
        <v>122</v>
      </c>
    </row>
    <row r="33" spans="1:30" ht="25.25" customHeight="1" x14ac:dyDescent="0.2">
      <c r="A33" s="60" t="s">
        <v>249</v>
      </c>
      <c r="B33" s="121"/>
      <c r="C33" s="115"/>
      <c r="D33" s="115"/>
      <c r="E33" s="115"/>
      <c r="F33" s="115"/>
      <c r="G33" s="115"/>
      <c r="H33" s="115"/>
      <c r="I33" s="115"/>
      <c r="J33" s="115"/>
      <c r="L33" s="28" t="e">
        <f>VLOOKUP($B33,Sheet1!$A$3:$B$14,2)</f>
        <v>#N/A</v>
      </c>
      <c r="M33" s="25" t="e">
        <f t="shared" ref="M33:M38" si="81">C$55+$L33</f>
        <v>#N/A</v>
      </c>
      <c r="N33" s="25" t="e">
        <f t="shared" si="67"/>
        <v>#N/A</v>
      </c>
      <c r="O33" s="25" t="e">
        <f t="shared" si="68"/>
        <v>#N/A</v>
      </c>
      <c r="P33" s="25" t="e">
        <f t="shared" si="69"/>
        <v>#N/A</v>
      </c>
      <c r="Q33" s="25" t="e">
        <f t="shared" si="70"/>
        <v>#N/A</v>
      </c>
      <c r="R33" s="25" t="e">
        <f t="shared" si="71"/>
        <v>#N/A</v>
      </c>
      <c r="S33" s="25" t="e">
        <f t="shared" si="72"/>
        <v>#N/A</v>
      </c>
      <c r="T33" s="25" t="e">
        <f t="shared" si="73"/>
        <v>#N/A</v>
      </c>
      <c r="U33" s="30" t="s">
        <v>124</v>
      </c>
      <c r="V33" s="29" t="e">
        <f t="shared" ref="V33:V38" si="82">C$55-$L33</f>
        <v>#N/A</v>
      </c>
      <c r="W33" s="29" t="e">
        <f t="shared" si="74"/>
        <v>#N/A</v>
      </c>
      <c r="X33" s="29" t="e">
        <f t="shared" si="75"/>
        <v>#N/A</v>
      </c>
      <c r="Y33" s="29" t="e">
        <f t="shared" si="76"/>
        <v>#N/A</v>
      </c>
      <c r="Z33" s="29" t="e">
        <f t="shared" si="77"/>
        <v>#N/A</v>
      </c>
      <c r="AA33" s="29" t="e">
        <f t="shared" si="78"/>
        <v>#N/A</v>
      </c>
      <c r="AB33" s="29" t="e">
        <f t="shared" si="79"/>
        <v>#N/A</v>
      </c>
      <c r="AC33" s="29" t="e">
        <f t="shared" si="80"/>
        <v>#N/A</v>
      </c>
      <c r="AD33" s="12" t="s">
        <v>126</v>
      </c>
    </row>
    <row r="34" spans="1:30" ht="25.25" customHeight="1" x14ac:dyDescent="0.2">
      <c r="A34" s="60" t="s">
        <v>250</v>
      </c>
      <c r="B34" s="121"/>
      <c r="C34" s="115"/>
      <c r="D34" s="115"/>
      <c r="E34" s="115"/>
      <c r="F34" s="115"/>
      <c r="G34" s="115"/>
      <c r="H34" s="115"/>
      <c r="I34" s="115"/>
      <c r="J34" s="115"/>
      <c r="L34" s="28" t="e">
        <f>VLOOKUP($B34,Sheet1!$A$3:$B$14,2)</f>
        <v>#N/A</v>
      </c>
      <c r="M34" s="25" t="e">
        <f t="shared" si="81"/>
        <v>#N/A</v>
      </c>
      <c r="N34" s="25" t="e">
        <f t="shared" si="67"/>
        <v>#N/A</v>
      </c>
      <c r="O34" s="25" t="e">
        <f t="shared" si="68"/>
        <v>#N/A</v>
      </c>
      <c r="P34" s="25" t="e">
        <f t="shared" si="69"/>
        <v>#N/A</v>
      </c>
      <c r="Q34" s="25" t="e">
        <f t="shared" si="70"/>
        <v>#N/A</v>
      </c>
      <c r="R34" s="25" t="e">
        <f t="shared" si="71"/>
        <v>#N/A</v>
      </c>
      <c r="S34" s="25" t="e">
        <f t="shared" si="72"/>
        <v>#N/A</v>
      </c>
      <c r="T34" s="25" t="e">
        <f t="shared" si="73"/>
        <v>#N/A</v>
      </c>
      <c r="U34" s="12" t="s">
        <v>128</v>
      </c>
      <c r="V34" s="29" t="e">
        <f t="shared" si="82"/>
        <v>#N/A</v>
      </c>
      <c r="W34" s="29" t="e">
        <f t="shared" si="74"/>
        <v>#N/A</v>
      </c>
      <c r="X34" s="29" t="e">
        <f t="shared" si="75"/>
        <v>#N/A</v>
      </c>
      <c r="Y34" s="29" t="e">
        <f t="shared" si="76"/>
        <v>#N/A</v>
      </c>
      <c r="Z34" s="29" t="e">
        <f t="shared" si="77"/>
        <v>#N/A</v>
      </c>
      <c r="AA34" s="29" t="e">
        <f t="shared" si="78"/>
        <v>#N/A</v>
      </c>
      <c r="AB34" s="29" t="e">
        <f t="shared" si="79"/>
        <v>#N/A</v>
      </c>
      <c r="AC34" s="29" t="e">
        <f t="shared" si="80"/>
        <v>#N/A</v>
      </c>
      <c r="AD34" s="12" t="s">
        <v>130</v>
      </c>
    </row>
    <row r="35" spans="1:30" ht="25.25" customHeight="1" x14ac:dyDescent="0.2">
      <c r="A35" s="60" t="s">
        <v>244</v>
      </c>
      <c r="B35" s="121"/>
      <c r="C35" s="115"/>
      <c r="D35" s="115"/>
      <c r="E35" s="115"/>
      <c r="F35" s="115"/>
      <c r="G35" s="115"/>
      <c r="H35" s="115"/>
      <c r="I35" s="115"/>
      <c r="J35" s="115"/>
      <c r="L35" s="28" t="e">
        <f>VLOOKUP($B35,Sheet1!$A$3:$B$14,2)</f>
        <v>#N/A</v>
      </c>
      <c r="M35" s="25" t="e">
        <f t="shared" si="81"/>
        <v>#N/A</v>
      </c>
      <c r="N35" s="25" t="e">
        <f t="shared" si="67"/>
        <v>#N/A</v>
      </c>
      <c r="O35" s="25" t="e">
        <f t="shared" si="68"/>
        <v>#N/A</v>
      </c>
      <c r="P35" s="25" t="e">
        <f t="shared" si="69"/>
        <v>#N/A</v>
      </c>
      <c r="Q35" s="25" t="e">
        <f t="shared" si="70"/>
        <v>#N/A</v>
      </c>
      <c r="R35" s="25" t="e">
        <f t="shared" si="71"/>
        <v>#N/A</v>
      </c>
      <c r="S35" s="25" t="e">
        <f t="shared" si="72"/>
        <v>#N/A</v>
      </c>
      <c r="T35" s="25" t="e">
        <f t="shared" si="73"/>
        <v>#N/A</v>
      </c>
      <c r="U35" s="12" t="s">
        <v>222</v>
      </c>
      <c r="V35" s="29" t="e">
        <f t="shared" si="82"/>
        <v>#N/A</v>
      </c>
      <c r="W35" s="29" t="e">
        <f t="shared" si="74"/>
        <v>#N/A</v>
      </c>
      <c r="X35" s="29" t="e">
        <f t="shared" si="75"/>
        <v>#N/A</v>
      </c>
      <c r="Y35" s="29" t="e">
        <f t="shared" si="76"/>
        <v>#N/A</v>
      </c>
      <c r="Z35" s="29" t="e">
        <f t="shared" si="77"/>
        <v>#N/A</v>
      </c>
      <c r="AA35" s="29" t="e">
        <f t="shared" si="78"/>
        <v>#N/A</v>
      </c>
      <c r="AB35" s="29" t="e">
        <f t="shared" si="79"/>
        <v>#N/A</v>
      </c>
      <c r="AC35" s="29" t="e">
        <f t="shared" si="80"/>
        <v>#N/A</v>
      </c>
      <c r="AD35" s="12" t="s">
        <v>224</v>
      </c>
    </row>
    <row r="36" spans="1:30" ht="25.25" customHeight="1" x14ac:dyDescent="0.2">
      <c r="A36" s="60" t="s">
        <v>245</v>
      </c>
      <c r="B36" s="121"/>
      <c r="C36" s="115"/>
      <c r="D36" s="115"/>
      <c r="E36" s="115"/>
      <c r="F36" s="115"/>
      <c r="G36" s="115"/>
      <c r="H36" s="115"/>
      <c r="I36" s="115"/>
      <c r="J36" s="115"/>
      <c r="L36" s="28" t="e">
        <f>VLOOKUP($B36,Sheet1!$A$3:$B$14,2)</f>
        <v>#N/A</v>
      </c>
      <c r="M36" s="25" t="e">
        <f t="shared" si="81"/>
        <v>#N/A</v>
      </c>
      <c r="N36" s="25" t="e">
        <f t="shared" si="67"/>
        <v>#N/A</v>
      </c>
      <c r="O36" s="25" t="e">
        <f t="shared" si="68"/>
        <v>#N/A</v>
      </c>
      <c r="P36" s="25" t="e">
        <f t="shared" si="69"/>
        <v>#N/A</v>
      </c>
      <c r="Q36" s="25" t="e">
        <f t="shared" si="70"/>
        <v>#N/A</v>
      </c>
      <c r="R36" s="25" t="e">
        <f t="shared" si="71"/>
        <v>#N/A</v>
      </c>
      <c r="S36" s="25" t="e">
        <f t="shared" si="72"/>
        <v>#N/A</v>
      </c>
      <c r="T36" s="25" t="e">
        <f t="shared" si="73"/>
        <v>#N/A</v>
      </c>
      <c r="U36" s="12" t="s">
        <v>194</v>
      </c>
      <c r="V36" s="29" t="e">
        <f t="shared" si="82"/>
        <v>#N/A</v>
      </c>
      <c r="W36" s="29" t="e">
        <f t="shared" si="74"/>
        <v>#N/A</v>
      </c>
      <c r="X36" s="29" t="e">
        <f t="shared" si="75"/>
        <v>#N/A</v>
      </c>
      <c r="Y36" s="29" t="e">
        <f t="shared" si="76"/>
        <v>#N/A</v>
      </c>
      <c r="Z36" s="29" t="e">
        <f t="shared" si="77"/>
        <v>#N/A</v>
      </c>
      <c r="AA36" s="29" t="e">
        <f t="shared" si="78"/>
        <v>#N/A</v>
      </c>
      <c r="AB36" s="29" t="e">
        <f t="shared" si="79"/>
        <v>#N/A</v>
      </c>
      <c r="AC36" s="29" t="e">
        <f t="shared" si="80"/>
        <v>#N/A</v>
      </c>
      <c r="AD36" s="12" t="s">
        <v>196</v>
      </c>
    </row>
    <row r="37" spans="1:30" ht="25.25" customHeight="1" x14ac:dyDescent="0.2">
      <c r="A37" s="145" t="s">
        <v>207</v>
      </c>
      <c r="B37" s="121"/>
      <c r="C37" s="115"/>
      <c r="D37" s="115"/>
      <c r="E37" s="115"/>
      <c r="F37" s="115"/>
      <c r="G37" s="115"/>
      <c r="H37" s="115"/>
      <c r="I37" s="115"/>
      <c r="J37" s="115"/>
      <c r="L37" s="28" t="e">
        <f>VLOOKUP($B37,Sheet1!$A$3:$B$14,2)</f>
        <v>#N/A</v>
      </c>
      <c r="M37" s="25" t="e">
        <f t="shared" si="81"/>
        <v>#N/A</v>
      </c>
      <c r="N37" s="25" t="e">
        <f t="shared" si="67"/>
        <v>#N/A</v>
      </c>
      <c r="O37" s="25" t="e">
        <f t="shared" si="68"/>
        <v>#N/A</v>
      </c>
      <c r="P37" s="25" t="e">
        <f t="shared" si="69"/>
        <v>#N/A</v>
      </c>
      <c r="Q37" s="25" t="e">
        <f t="shared" si="70"/>
        <v>#N/A</v>
      </c>
      <c r="R37" s="25" t="e">
        <f t="shared" si="71"/>
        <v>#N/A</v>
      </c>
      <c r="S37" s="25" t="e">
        <f t="shared" si="72"/>
        <v>#N/A</v>
      </c>
      <c r="T37" s="25" t="e">
        <f t="shared" si="73"/>
        <v>#N/A</v>
      </c>
      <c r="U37" s="12" t="s">
        <v>209</v>
      </c>
      <c r="V37" s="29" t="e">
        <f t="shared" si="82"/>
        <v>#N/A</v>
      </c>
      <c r="W37" s="29" t="e">
        <f t="shared" si="74"/>
        <v>#N/A</v>
      </c>
      <c r="X37" s="29" t="e">
        <f t="shared" si="75"/>
        <v>#N/A</v>
      </c>
      <c r="Y37" s="29" t="e">
        <f t="shared" si="76"/>
        <v>#N/A</v>
      </c>
      <c r="Z37" s="29" t="e">
        <f t="shared" si="77"/>
        <v>#N/A</v>
      </c>
      <c r="AA37" s="29" t="e">
        <f t="shared" si="78"/>
        <v>#N/A</v>
      </c>
      <c r="AB37" s="29" t="e">
        <f t="shared" si="79"/>
        <v>#N/A</v>
      </c>
      <c r="AC37" s="29" t="e">
        <f t="shared" si="80"/>
        <v>#N/A</v>
      </c>
      <c r="AD37" s="12" t="s">
        <v>211</v>
      </c>
    </row>
    <row r="38" spans="1:30" ht="25.25" customHeight="1" x14ac:dyDescent="0.2">
      <c r="A38" s="146" t="s">
        <v>143</v>
      </c>
      <c r="B38" s="121"/>
      <c r="C38" s="115"/>
      <c r="D38" s="115"/>
      <c r="E38" s="115"/>
      <c r="F38" s="115"/>
      <c r="G38" s="115"/>
      <c r="H38" s="115"/>
      <c r="I38" s="115"/>
      <c r="J38" s="115"/>
      <c r="L38" s="28" t="e">
        <f>VLOOKUP($B38,Sheet1!$A$3:$B$14,2)</f>
        <v>#N/A</v>
      </c>
      <c r="M38" s="25" t="e">
        <f t="shared" si="81"/>
        <v>#N/A</v>
      </c>
      <c r="N38" s="25" t="e">
        <f t="shared" si="67"/>
        <v>#N/A</v>
      </c>
      <c r="O38" s="25" t="e">
        <f t="shared" si="68"/>
        <v>#N/A</v>
      </c>
      <c r="P38" s="25" t="e">
        <f t="shared" si="69"/>
        <v>#N/A</v>
      </c>
      <c r="Q38" s="25" t="e">
        <f t="shared" si="70"/>
        <v>#N/A</v>
      </c>
      <c r="R38" s="25" t="e">
        <f t="shared" si="71"/>
        <v>#N/A</v>
      </c>
      <c r="S38" s="25" t="e">
        <f t="shared" si="72"/>
        <v>#N/A</v>
      </c>
      <c r="T38" s="25" t="e">
        <f t="shared" si="73"/>
        <v>#N/A</v>
      </c>
      <c r="U38" s="12" t="s">
        <v>142</v>
      </c>
      <c r="V38" s="29" t="e">
        <f t="shared" si="82"/>
        <v>#N/A</v>
      </c>
      <c r="W38" s="29" t="e">
        <f t="shared" si="74"/>
        <v>#N/A</v>
      </c>
      <c r="X38" s="29" t="e">
        <f t="shared" si="75"/>
        <v>#N/A</v>
      </c>
      <c r="Y38" s="29" t="e">
        <f t="shared" si="76"/>
        <v>#N/A</v>
      </c>
      <c r="Z38" s="29" t="e">
        <f t="shared" si="77"/>
        <v>#N/A</v>
      </c>
      <c r="AA38" s="29" t="e">
        <f t="shared" si="78"/>
        <v>#N/A</v>
      </c>
      <c r="AB38" s="29" t="e">
        <f t="shared" si="79"/>
        <v>#N/A</v>
      </c>
      <c r="AC38" s="29" t="e">
        <f t="shared" si="80"/>
        <v>#N/A</v>
      </c>
      <c r="AD38" s="12" t="s">
        <v>144</v>
      </c>
    </row>
    <row r="39" spans="1:30" ht="25.25" customHeight="1" x14ac:dyDescent="0.2">
      <c r="A39" s="57" t="s">
        <v>254</v>
      </c>
      <c r="B39" s="58"/>
      <c r="C39" s="59"/>
      <c r="D39" s="59"/>
      <c r="E39" s="59"/>
      <c r="F39" s="59"/>
      <c r="G39" s="59"/>
      <c r="H39" s="59"/>
      <c r="I39" s="59"/>
      <c r="J39" s="59"/>
    </row>
    <row r="40" spans="1:30" ht="25.25" customHeight="1" x14ac:dyDescent="0.2">
      <c r="A40" s="60" t="s">
        <v>248</v>
      </c>
      <c r="B40" s="121"/>
      <c r="C40" s="115"/>
      <c r="D40" s="115"/>
      <c r="E40" s="115"/>
      <c r="F40" s="115"/>
      <c r="G40" s="115"/>
      <c r="H40" s="115"/>
      <c r="I40" s="115"/>
      <c r="J40" s="115"/>
      <c r="L40" s="28" t="e">
        <f>VLOOKUP($B40,Sheet1!$A$3:$B$14,2)</f>
        <v>#N/A</v>
      </c>
      <c r="M40" s="25" t="e">
        <f>C$55+$L40</f>
        <v>#N/A</v>
      </c>
      <c r="N40" s="25" t="e">
        <f t="shared" ref="N40:N46" si="83">D$55+$L40</f>
        <v>#N/A</v>
      </c>
      <c r="O40" s="25" t="e">
        <f t="shared" ref="O40:O46" si="84">E$55+$L40</f>
        <v>#N/A</v>
      </c>
      <c r="P40" s="25" t="e">
        <f t="shared" ref="P40:P46" si="85">F$55+$L40</f>
        <v>#N/A</v>
      </c>
      <c r="Q40" s="25" t="e">
        <f t="shared" ref="Q40:Q46" si="86">G$55+$L40</f>
        <v>#N/A</v>
      </c>
      <c r="R40" s="25" t="e">
        <f t="shared" ref="R40:R46" si="87">H$55+$L40</f>
        <v>#N/A</v>
      </c>
      <c r="S40" s="25" t="e">
        <f t="shared" ref="S40:S46" si="88">I$55+$L40</f>
        <v>#N/A</v>
      </c>
      <c r="T40" s="25" t="e">
        <f t="shared" ref="T40:T46" si="89">J$55+$L40</f>
        <v>#N/A</v>
      </c>
      <c r="U40" s="27" t="s">
        <v>121</v>
      </c>
      <c r="V40" s="29" t="e">
        <f>C$55-$L40</f>
        <v>#N/A</v>
      </c>
      <c r="W40" s="29" t="e">
        <f t="shared" ref="W40:W46" si="90">D$55-$L40</f>
        <v>#N/A</v>
      </c>
      <c r="X40" s="29" t="e">
        <f t="shared" ref="X40:X46" si="91">E$55-$L40</f>
        <v>#N/A</v>
      </c>
      <c r="Y40" s="29" t="e">
        <f t="shared" ref="Y40:Y46" si="92">F$55-$L40</f>
        <v>#N/A</v>
      </c>
      <c r="Z40" s="29" t="e">
        <f t="shared" ref="Z40:Z46" si="93">G$55-$L40</f>
        <v>#N/A</v>
      </c>
      <c r="AA40" s="29" t="e">
        <f t="shared" ref="AA40:AA46" si="94">H$55-$L40</f>
        <v>#N/A</v>
      </c>
      <c r="AB40" s="29" t="e">
        <f t="shared" ref="AB40:AB46" si="95">I$55-$L40</f>
        <v>#N/A</v>
      </c>
      <c r="AC40" s="29" t="e">
        <f t="shared" ref="AC40:AC46" si="96">J$55-$L40</f>
        <v>#N/A</v>
      </c>
      <c r="AD40" s="30" t="s">
        <v>122</v>
      </c>
    </row>
    <row r="41" spans="1:30" ht="25.25" customHeight="1" x14ac:dyDescent="0.2">
      <c r="A41" s="60" t="s">
        <v>249</v>
      </c>
      <c r="B41" s="121"/>
      <c r="C41" s="115"/>
      <c r="D41" s="115"/>
      <c r="E41" s="115"/>
      <c r="F41" s="115"/>
      <c r="G41" s="115"/>
      <c r="H41" s="115"/>
      <c r="I41" s="115"/>
      <c r="J41" s="115"/>
      <c r="L41" s="28" t="e">
        <f>VLOOKUP($B41,Sheet1!$A$3:$B$14,2)</f>
        <v>#N/A</v>
      </c>
      <c r="M41" s="25" t="e">
        <f t="shared" ref="M41:M46" si="97">C$55+$L41</f>
        <v>#N/A</v>
      </c>
      <c r="N41" s="25" t="e">
        <f t="shared" si="83"/>
        <v>#N/A</v>
      </c>
      <c r="O41" s="25" t="e">
        <f t="shared" si="84"/>
        <v>#N/A</v>
      </c>
      <c r="P41" s="25" t="e">
        <f t="shared" si="85"/>
        <v>#N/A</v>
      </c>
      <c r="Q41" s="25" t="e">
        <f t="shared" si="86"/>
        <v>#N/A</v>
      </c>
      <c r="R41" s="25" t="e">
        <f t="shared" si="87"/>
        <v>#N/A</v>
      </c>
      <c r="S41" s="25" t="e">
        <f t="shared" si="88"/>
        <v>#N/A</v>
      </c>
      <c r="T41" s="25" t="e">
        <f t="shared" si="89"/>
        <v>#N/A</v>
      </c>
      <c r="U41" s="30" t="s">
        <v>124</v>
      </c>
      <c r="V41" s="29" t="e">
        <f t="shared" ref="V41:V46" si="98">C$55-$L41</f>
        <v>#N/A</v>
      </c>
      <c r="W41" s="29" t="e">
        <f t="shared" si="90"/>
        <v>#N/A</v>
      </c>
      <c r="X41" s="29" t="e">
        <f t="shared" si="91"/>
        <v>#N/A</v>
      </c>
      <c r="Y41" s="29" t="e">
        <f t="shared" si="92"/>
        <v>#N/A</v>
      </c>
      <c r="Z41" s="29" t="e">
        <f t="shared" si="93"/>
        <v>#N/A</v>
      </c>
      <c r="AA41" s="29" t="e">
        <f t="shared" si="94"/>
        <v>#N/A</v>
      </c>
      <c r="AB41" s="29" t="e">
        <f t="shared" si="95"/>
        <v>#N/A</v>
      </c>
      <c r="AC41" s="29" t="e">
        <f t="shared" si="96"/>
        <v>#N/A</v>
      </c>
      <c r="AD41" s="12" t="s">
        <v>126</v>
      </c>
    </row>
    <row r="42" spans="1:30" ht="25.25" customHeight="1" x14ac:dyDescent="0.2">
      <c r="A42" s="60" t="s">
        <v>250</v>
      </c>
      <c r="B42" s="121"/>
      <c r="C42" s="115"/>
      <c r="D42" s="115"/>
      <c r="E42" s="115"/>
      <c r="F42" s="115"/>
      <c r="G42" s="115"/>
      <c r="H42" s="115"/>
      <c r="I42" s="115"/>
      <c r="J42" s="115"/>
      <c r="L42" s="28" t="e">
        <f>VLOOKUP($B42,Sheet1!$A$3:$B$14,2)</f>
        <v>#N/A</v>
      </c>
      <c r="M42" s="25" t="e">
        <f t="shared" si="97"/>
        <v>#N/A</v>
      </c>
      <c r="N42" s="25" t="e">
        <f t="shared" si="83"/>
        <v>#N/A</v>
      </c>
      <c r="O42" s="25" t="e">
        <f t="shared" si="84"/>
        <v>#N/A</v>
      </c>
      <c r="P42" s="25" t="e">
        <f t="shared" si="85"/>
        <v>#N/A</v>
      </c>
      <c r="Q42" s="25" t="e">
        <f t="shared" si="86"/>
        <v>#N/A</v>
      </c>
      <c r="R42" s="25" t="e">
        <f t="shared" si="87"/>
        <v>#N/A</v>
      </c>
      <c r="S42" s="25" t="e">
        <f t="shared" si="88"/>
        <v>#N/A</v>
      </c>
      <c r="T42" s="25" t="e">
        <f t="shared" si="89"/>
        <v>#N/A</v>
      </c>
      <c r="U42" s="12" t="s">
        <v>128</v>
      </c>
      <c r="V42" s="29" t="e">
        <f t="shared" si="98"/>
        <v>#N/A</v>
      </c>
      <c r="W42" s="29" t="e">
        <f t="shared" si="90"/>
        <v>#N/A</v>
      </c>
      <c r="X42" s="29" t="e">
        <f t="shared" si="91"/>
        <v>#N/A</v>
      </c>
      <c r="Y42" s="29" t="e">
        <f t="shared" si="92"/>
        <v>#N/A</v>
      </c>
      <c r="Z42" s="29" t="e">
        <f t="shared" si="93"/>
        <v>#N/A</v>
      </c>
      <c r="AA42" s="29" t="e">
        <f t="shared" si="94"/>
        <v>#N/A</v>
      </c>
      <c r="AB42" s="29" t="e">
        <f t="shared" si="95"/>
        <v>#N/A</v>
      </c>
      <c r="AC42" s="29" t="e">
        <f t="shared" si="96"/>
        <v>#N/A</v>
      </c>
      <c r="AD42" s="12" t="s">
        <v>130</v>
      </c>
    </row>
    <row r="43" spans="1:30" ht="25.25" customHeight="1" x14ac:dyDescent="0.2">
      <c r="A43" s="60" t="s">
        <v>244</v>
      </c>
      <c r="B43" s="121"/>
      <c r="C43" s="115"/>
      <c r="D43" s="115"/>
      <c r="E43" s="115"/>
      <c r="F43" s="115"/>
      <c r="G43" s="115"/>
      <c r="H43" s="115"/>
      <c r="I43" s="115"/>
      <c r="J43" s="115"/>
      <c r="L43" s="28" t="e">
        <f>VLOOKUP($B43,Sheet1!$A$3:$B$14,2)</f>
        <v>#N/A</v>
      </c>
      <c r="M43" s="25" t="e">
        <f t="shared" si="97"/>
        <v>#N/A</v>
      </c>
      <c r="N43" s="25" t="e">
        <f t="shared" si="83"/>
        <v>#N/A</v>
      </c>
      <c r="O43" s="25" t="e">
        <f t="shared" si="84"/>
        <v>#N/A</v>
      </c>
      <c r="P43" s="25" t="e">
        <f t="shared" si="85"/>
        <v>#N/A</v>
      </c>
      <c r="Q43" s="25" t="e">
        <f t="shared" si="86"/>
        <v>#N/A</v>
      </c>
      <c r="R43" s="25" t="e">
        <f t="shared" si="87"/>
        <v>#N/A</v>
      </c>
      <c r="S43" s="25" t="e">
        <f t="shared" si="88"/>
        <v>#N/A</v>
      </c>
      <c r="T43" s="25" t="e">
        <f t="shared" si="89"/>
        <v>#N/A</v>
      </c>
      <c r="U43" s="12" t="s">
        <v>222</v>
      </c>
      <c r="V43" s="29" t="e">
        <f t="shared" si="98"/>
        <v>#N/A</v>
      </c>
      <c r="W43" s="29" t="e">
        <f t="shared" si="90"/>
        <v>#N/A</v>
      </c>
      <c r="X43" s="29" t="e">
        <f t="shared" si="91"/>
        <v>#N/A</v>
      </c>
      <c r="Y43" s="29" t="e">
        <f t="shared" si="92"/>
        <v>#N/A</v>
      </c>
      <c r="Z43" s="29" t="e">
        <f t="shared" si="93"/>
        <v>#N/A</v>
      </c>
      <c r="AA43" s="29" t="e">
        <f t="shared" si="94"/>
        <v>#N/A</v>
      </c>
      <c r="AB43" s="29" t="e">
        <f t="shared" si="95"/>
        <v>#N/A</v>
      </c>
      <c r="AC43" s="29" t="e">
        <f t="shared" si="96"/>
        <v>#N/A</v>
      </c>
      <c r="AD43" s="12" t="s">
        <v>224</v>
      </c>
    </row>
    <row r="44" spans="1:30" ht="25.25" customHeight="1" x14ac:dyDescent="0.2">
      <c r="A44" s="60" t="s">
        <v>245</v>
      </c>
      <c r="B44" s="121"/>
      <c r="C44" s="115"/>
      <c r="D44" s="115"/>
      <c r="E44" s="115"/>
      <c r="F44" s="115"/>
      <c r="G44" s="115"/>
      <c r="H44" s="115"/>
      <c r="I44" s="115"/>
      <c r="J44" s="115"/>
      <c r="L44" s="28" t="e">
        <f>VLOOKUP($B44,Sheet1!$A$3:$B$14,2)</f>
        <v>#N/A</v>
      </c>
      <c r="M44" s="25" t="e">
        <f t="shared" si="97"/>
        <v>#N/A</v>
      </c>
      <c r="N44" s="25" t="e">
        <f t="shared" si="83"/>
        <v>#N/A</v>
      </c>
      <c r="O44" s="25" t="e">
        <f t="shared" si="84"/>
        <v>#N/A</v>
      </c>
      <c r="P44" s="25" t="e">
        <f t="shared" si="85"/>
        <v>#N/A</v>
      </c>
      <c r="Q44" s="25" t="e">
        <f t="shared" si="86"/>
        <v>#N/A</v>
      </c>
      <c r="R44" s="25" t="e">
        <f t="shared" si="87"/>
        <v>#N/A</v>
      </c>
      <c r="S44" s="25" t="e">
        <f t="shared" si="88"/>
        <v>#N/A</v>
      </c>
      <c r="T44" s="25" t="e">
        <f t="shared" si="89"/>
        <v>#N/A</v>
      </c>
      <c r="U44" s="12" t="s">
        <v>194</v>
      </c>
      <c r="V44" s="29" t="e">
        <f t="shared" si="98"/>
        <v>#N/A</v>
      </c>
      <c r="W44" s="29" t="e">
        <f t="shared" si="90"/>
        <v>#N/A</v>
      </c>
      <c r="X44" s="29" t="e">
        <f t="shared" si="91"/>
        <v>#N/A</v>
      </c>
      <c r="Y44" s="29" t="e">
        <f t="shared" si="92"/>
        <v>#N/A</v>
      </c>
      <c r="Z44" s="29" t="e">
        <f t="shared" si="93"/>
        <v>#N/A</v>
      </c>
      <c r="AA44" s="29" t="e">
        <f t="shared" si="94"/>
        <v>#N/A</v>
      </c>
      <c r="AB44" s="29" t="e">
        <f t="shared" si="95"/>
        <v>#N/A</v>
      </c>
      <c r="AC44" s="29" t="e">
        <f t="shared" si="96"/>
        <v>#N/A</v>
      </c>
      <c r="AD44" s="12" t="s">
        <v>196</v>
      </c>
    </row>
    <row r="45" spans="1:30" ht="25.25" customHeight="1" x14ac:dyDescent="0.2">
      <c r="A45" s="145" t="s">
        <v>207</v>
      </c>
      <c r="B45" s="121"/>
      <c r="C45" s="115"/>
      <c r="D45" s="115"/>
      <c r="E45" s="115"/>
      <c r="F45" s="115"/>
      <c r="G45" s="115"/>
      <c r="H45" s="115"/>
      <c r="I45" s="115"/>
      <c r="J45" s="115"/>
      <c r="L45" s="28" t="e">
        <f>VLOOKUP($B45,Sheet1!$A$3:$B$14,2)</f>
        <v>#N/A</v>
      </c>
      <c r="M45" s="25" t="e">
        <f t="shared" si="97"/>
        <v>#N/A</v>
      </c>
      <c r="N45" s="25" t="e">
        <f t="shared" si="83"/>
        <v>#N/A</v>
      </c>
      <c r="O45" s="25" t="e">
        <f t="shared" si="84"/>
        <v>#N/A</v>
      </c>
      <c r="P45" s="25" t="e">
        <f t="shared" si="85"/>
        <v>#N/A</v>
      </c>
      <c r="Q45" s="25" t="e">
        <f t="shared" si="86"/>
        <v>#N/A</v>
      </c>
      <c r="R45" s="25" t="e">
        <f t="shared" si="87"/>
        <v>#N/A</v>
      </c>
      <c r="S45" s="25" t="e">
        <f t="shared" si="88"/>
        <v>#N/A</v>
      </c>
      <c r="T45" s="25" t="e">
        <f t="shared" si="89"/>
        <v>#N/A</v>
      </c>
      <c r="U45" s="12" t="s">
        <v>209</v>
      </c>
      <c r="V45" s="29" t="e">
        <f t="shared" si="98"/>
        <v>#N/A</v>
      </c>
      <c r="W45" s="29" t="e">
        <f t="shared" si="90"/>
        <v>#N/A</v>
      </c>
      <c r="X45" s="29" t="e">
        <f t="shared" si="91"/>
        <v>#N/A</v>
      </c>
      <c r="Y45" s="29" t="e">
        <f t="shared" si="92"/>
        <v>#N/A</v>
      </c>
      <c r="Z45" s="29" t="e">
        <f t="shared" si="93"/>
        <v>#N/A</v>
      </c>
      <c r="AA45" s="29" t="e">
        <f t="shared" si="94"/>
        <v>#N/A</v>
      </c>
      <c r="AB45" s="29" t="e">
        <f t="shared" si="95"/>
        <v>#N/A</v>
      </c>
      <c r="AC45" s="29" t="e">
        <f t="shared" si="96"/>
        <v>#N/A</v>
      </c>
      <c r="AD45" s="12" t="s">
        <v>211</v>
      </c>
    </row>
    <row r="46" spans="1:30" ht="25.25" customHeight="1" x14ac:dyDescent="0.2">
      <c r="A46" s="146" t="s">
        <v>143</v>
      </c>
      <c r="B46" s="121"/>
      <c r="C46" s="115"/>
      <c r="D46" s="115"/>
      <c r="E46" s="115"/>
      <c r="F46" s="115"/>
      <c r="G46" s="115"/>
      <c r="H46" s="115"/>
      <c r="I46" s="115"/>
      <c r="J46" s="115"/>
      <c r="L46" s="28" t="e">
        <f>VLOOKUP($B46,Sheet1!$A$3:$B$14,2)</f>
        <v>#N/A</v>
      </c>
      <c r="M46" s="25" t="e">
        <f t="shared" si="97"/>
        <v>#N/A</v>
      </c>
      <c r="N46" s="25" t="e">
        <f t="shared" si="83"/>
        <v>#N/A</v>
      </c>
      <c r="O46" s="25" t="e">
        <f t="shared" si="84"/>
        <v>#N/A</v>
      </c>
      <c r="P46" s="25" t="e">
        <f t="shared" si="85"/>
        <v>#N/A</v>
      </c>
      <c r="Q46" s="25" t="e">
        <f t="shared" si="86"/>
        <v>#N/A</v>
      </c>
      <c r="R46" s="25" t="e">
        <f t="shared" si="87"/>
        <v>#N/A</v>
      </c>
      <c r="S46" s="25" t="e">
        <f t="shared" si="88"/>
        <v>#N/A</v>
      </c>
      <c r="T46" s="25" t="e">
        <f t="shared" si="89"/>
        <v>#N/A</v>
      </c>
      <c r="U46" s="12" t="s">
        <v>142</v>
      </c>
      <c r="V46" s="29" t="e">
        <f t="shared" si="98"/>
        <v>#N/A</v>
      </c>
      <c r="W46" s="29" t="e">
        <f t="shared" si="90"/>
        <v>#N/A</v>
      </c>
      <c r="X46" s="29" t="e">
        <f t="shared" si="91"/>
        <v>#N/A</v>
      </c>
      <c r="Y46" s="29" t="e">
        <f t="shared" si="92"/>
        <v>#N/A</v>
      </c>
      <c r="Z46" s="29" t="e">
        <f t="shared" si="93"/>
        <v>#N/A</v>
      </c>
      <c r="AA46" s="29" t="e">
        <f t="shared" si="94"/>
        <v>#N/A</v>
      </c>
      <c r="AB46" s="29" t="e">
        <f t="shared" si="95"/>
        <v>#N/A</v>
      </c>
      <c r="AC46" s="29" t="e">
        <f t="shared" si="96"/>
        <v>#N/A</v>
      </c>
      <c r="AD46" s="12" t="s">
        <v>144</v>
      </c>
    </row>
    <row r="47" spans="1:30" ht="25.25" customHeight="1" x14ac:dyDescent="0.2">
      <c r="A47" s="57" t="s">
        <v>255</v>
      </c>
      <c r="B47" s="58"/>
      <c r="C47" s="59"/>
      <c r="D47" s="59"/>
      <c r="E47" s="59"/>
      <c r="F47" s="59"/>
      <c r="G47" s="59"/>
      <c r="H47" s="59"/>
      <c r="I47" s="59"/>
      <c r="J47" s="59"/>
    </row>
    <row r="48" spans="1:30" ht="25.25" customHeight="1" x14ac:dyDescent="0.2">
      <c r="A48" s="60" t="s">
        <v>248</v>
      </c>
      <c r="B48" s="121"/>
      <c r="C48" s="115"/>
      <c r="D48" s="115"/>
      <c r="E48" s="115"/>
      <c r="F48" s="115"/>
      <c r="G48" s="115"/>
      <c r="H48" s="115"/>
      <c r="I48" s="115"/>
      <c r="J48" s="115"/>
      <c r="L48" s="28" t="e">
        <f>VLOOKUP($B48,Sheet1!$A$3:$B$14,2)</f>
        <v>#N/A</v>
      </c>
      <c r="M48" s="25" t="e">
        <f>C$55+$L48</f>
        <v>#N/A</v>
      </c>
      <c r="N48" s="25" t="e">
        <f t="shared" ref="N48:N54" si="99">D$55+$L48</f>
        <v>#N/A</v>
      </c>
      <c r="O48" s="25" t="e">
        <f t="shared" ref="O48:O54" si="100">E$55+$L48</f>
        <v>#N/A</v>
      </c>
      <c r="P48" s="25" t="e">
        <f t="shared" ref="P48:P54" si="101">F$55+$L48</f>
        <v>#N/A</v>
      </c>
      <c r="Q48" s="25" t="e">
        <f t="shared" ref="Q48:Q54" si="102">G$55+$L48</f>
        <v>#N/A</v>
      </c>
      <c r="R48" s="25" t="e">
        <f t="shared" ref="R48:R54" si="103">H$55+$L48</f>
        <v>#N/A</v>
      </c>
      <c r="S48" s="25" t="e">
        <f t="shared" ref="S48:S54" si="104">I$55+$L48</f>
        <v>#N/A</v>
      </c>
      <c r="T48" s="25" t="e">
        <f t="shared" ref="T48:T54" si="105">J$55+$L48</f>
        <v>#N/A</v>
      </c>
      <c r="U48" s="27" t="s">
        <v>121</v>
      </c>
      <c r="V48" s="29" t="e">
        <f>C$55-$L48</f>
        <v>#N/A</v>
      </c>
      <c r="W48" s="29" t="e">
        <f t="shared" ref="W48:W54" si="106">D$55-$L48</f>
        <v>#N/A</v>
      </c>
      <c r="X48" s="29" t="e">
        <f t="shared" ref="X48:X54" si="107">E$55-$L48</f>
        <v>#N/A</v>
      </c>
      <c r="Y48" s="29" t="e">
        <f t="shared" ref="Y48:Y54" si="108">F$55-$L48</f>
        <v>#N/A</v>
      </c>
      <c r="Z48" s="29" t="e">
        <f t="shared" ref="Z48:Z54" si="109">G$55-$L48</f>
        <v>#N/A</v>
      </c>
      <c r="AA48" s="29" t="e">
        <f t="shared" ref="AA48:AA54" si="110">H$55-$L48</f>
        <v>#N/A</v>
      </c>
      <c r="AB48" s="29" t="e">
        <f t="shared" ref="AB48:AB54" si="111">I$55-$L48</f>
        <v>#N/A</v>
      </c>
      <c r="AC48" s="29" t="e">
        <f t="shared" ref="AC48:AC54" si="112">J$55-$L48</f>
        <v>#N/A</v>
      </c>
      <c r="AD48" s="30" t="s">
        <v>122</v>
      </c>
    </row>
    <row r="49" spans="1:30" ht="25.25" customHeight="1" x14ac:dyDescent="0.2">
      <c r="A49" s="60" t="s">
        <v>249</v>
      </c>
      <c r="B49" s="121"/>
      <c r="C49" s="115"/>
      <c r="D49" s="115"/>
      <c r="E49" s="115"/>
      <c r="F49" s="115"/>
      <c r="G49" s="115"/>
      <c r="H49" s="115"/>
      <c r="I49" s="115"/>
      <c r="J49" s="115"/>
      <c r="L49" s="28" t="e">
        <f>VLOOKUP($B49,Sheet1!$A$3:$B$14,2)</f>
        <v>#N/A</v>
      </c>
      <c r="M49" s="25" t="e">
        <f t="shared" ref="M49:M54" si="113">C$55+$L49</f>
        <v>#N/A</v>
      </c>
      <c r="N49" s="25" t="e">
        <f t="shared" si="99"/>
        <v>#N/A</v>
      </c>
      <c r="O49" s="25" t="e">
        <f t="shared" si="100"/>
        <v>#N/A</v>
      </c>
      <c r="P49" s="25" t="e">
        <f t="shared" si="101"/>
        <v>#N/A</v>
      </c>
      <c r="Q49" s="25" t="e">
        <f t="shared" si="102"/>
        <v>#N/A</v>
      </c>
      <c r="R49" s="25" t="e">
        <f t="shared" si="103"/>
        <v>#N/A</v>
      </c>
      <c r="S49" s="25" t="e">
        <f t="shared" si="104"/>
        <v>#N/A</v>
      </c>
      <c r="T49" s="25" t="e">
        <f t="shared" si="105"/>
        <v>#N/A</v>
      </c>
      <c r="U49" s="30" t="s">
        <v>124</v>
      </c>
      <c r="V49" s="29" t="e">
        <f t="shared" ref="V49:V54" si="114">C$55-$L49</f>
        <v>#N/A</v>
      </c>
      <c r="W49" s="29" t="e">
        <f t="shared" si="106"/>
        <v>#N/A</v>
      </c>
      <c r="X49" s="29" t="e">
        <f t="shared" si="107"/>
        <v>#N/A</v>
      </c>
      <c r="Y49" s="29" t="e">
        <f t="shared" si="108"/>
        <v>#N/A</v>
      </c>
      <c r="Z49" s="29" t="e">
        <f t="shared" si="109"/>
        <v>#N/A</v>
      </c>
      <c r="AA49" s="29" t="e">
        <f t="shared" si="110"/>
        <v>#N/A</v>
      </c>
      <c r="AB49" s="29" t="e">
        <f t="shared" si="111"/>
        <v>#N/A</v>
      </c>
      <c r="AC49" s="29" t="e">
        <f t="shared" si="112"/>
        <v>#N/A</v>
      </c>
      <c r="AD49" s="12" t="s">
        <v>126</v>
      </c>
    </row>
    <row r="50" spans="1:30" ht="25.25" customHeight="1" x14ac:dyDescent="0.2">
      <c r="A50" s="60" t="s">
        <v>250</v>
      </c>
      <c r="B50" s="121"/>
      <c r="C50" s="115"/>
      <c r="D50" s="115"/>
      <c r="E50" s="115"/>
      <c r="F50" s="115"/>
      <c r="G50" s="115"/>
      <c r="H50" s="115"/>
      <c r="I50" s="115"/>
      <c r="J50" s="115"/>
      <c r="L50" s="28" t="e">
        <f>VLOOKUP($B50,Sheet1!$A$3:$B$14,2)</f>
        <v>#N/A</v>
      </c>
      <c r="M50" s="25" t="e">
        <f t="shared" si="113"/>
        <v>#N/A</v>
      </c>
      <c r="N50" s="25" t="e">
        <f t="shared" si="99"/>
        <v>#N/A</v>
      </c>
      <c r="O50" s="25" t="e">
        <f t="shared" si="100"/>
        <v>#N/A</v>
      </c>
      <c r="P50" s="25" t="e">
        <f t="shared" si="101"/>
        <v>#N/A</v>
      </c>
      <c r="Q50" s="25" t="e">
        <f t="shared" si="102"/>
        <v>#N/A</v>
      </c>
      <c r="R50" s="25" t="e">
        <f t="shared" si="103"/>
        <v>#N/A</v>
      </c>
      <c r="S50" s="25" t="e">
        <f t="shared" si="104"/>
        <v>#N/A</v>
      </c>
      <c r="T50" s="25" t="e">
        <f t="shared" si="105"/>
        <v>#N/A</v>
      </c>
      <c r="U50" s="12" t="s">
        <v>128</v>
      </c>
      <c r="V50" s="29" t="e">
        <f t="shared" si="114"/>
        <v>#N/A</v>
      </c>
      <c r="W50" s="29" t="e">
        <f t="shared" si="106"/>
        <v>#N/A</v>
      </c>
      <c r="X50" s="29" t="e">
        <f t="shared" si="107"/>
        <v>#N/A</v>
      </c>
      <c r="Y50" s="29" t="e">
        <f t="shared" si="108"/>
        <v>#N/A</v>
      </c>
      <c r="Z50" s="29" t="e">
        <f t="shared" si="109"/>
        <v>#N/A</v>
      </c>
      <c r="AA50" s="29" t="e">
        <f t="shared" si="110"/>
        <v>#N/A</v>
      </c>
      <c r="AB50" s="29" t="e">
        <f t="shared" si="111"/>
        <v>#N/A</v>
      </c>
      <c r="AC50" s="29" t="e">
        <f t="shared" si="112"/>
        <v>#N/A</v>
      </c>
      <c r="AD50" s="12" t="s">
        <v>130</v>
      </c>
    </row>
    <row r="51" spans="1:30" ht="25.25" customHeight="1" x14ac:dyDescent="0.2">
      <c r="A51" s="60" t="s">
        <v>244</v>
      </c>
      <c r="B51" s="121"/>
      <c r="C51" s="115"/>
      <c r="D51" s="115"/>
      <c r="E51" s="115"/>
      <c r="F51" s="115"/>
      <c r="G51" s="115"/>
      <c r="H51" s="115"/>
      <c r="I51" s="115"/>
      <c r="J51" s="115"/>
      <c r="L51" s="28" t="e">
        <f>VLOOKUP($B51,Sheet1!$A$3:$B$14,2)</f>
        <v>#N/A</v>
      </c>
      <c r="M51" s="25" t="e">
        <f t="shared" si="113"/>
        <v>#N/A</v>
      </c>
      <c r="N51" s="25" t="e">
        <f t="shared" si="99"/>
        <v>#N/A</v>
      </c>
      <c r="O51" s="25" t="e">
        <f t="shared" si="100"/>
        <v>#N/A</v>
      </c>
      <c r="P51" s="25" t="e">
        <f t="shared" si="101"/>
        <v>#N/A</v>
      </c>
      <c r="Q51" s="25" t="e">
        <f t="shared" si="102"/>
        <v>#N/A</v>
      </c>
      <c r="R51" s="25" t="e">
        <f t="shared" si="103"/>
        <v>#N/A</v>
      </c>
      <c r="S51" s="25" t="e">
        <f t="shared" si="104"/>
        <v>#N/A</v>
      </c>
      <c r="T51" s="25" t="e">
        <f t="shared" si="105"/>
        <v>#N/A</v>
      </c>
      <c r="U51" s="12" t="s">
        <v>222</v>
      </c>
      <c r="V51" s="29" t="e">
        <f t="shared" si="114"/>
        <v>#N/A</v>
      </c>
      <c r="W51" s="29" t="e">
        <f t="shared" si="106"/>
        <v>#N/A</v>
      </c>
      <c r="X51" s="29" t="e">
        <f t="shared" si="107"/>
        <v>#N/A</v>
      </c>
      <c r="Y51" s="29" t="e">
        <f t="shared" si="108"/>
        <v>#N/A</v>
      </c>
      <c r="Z51" s="29" t="e">
        <f t="shared" si="109"/>
        <v>#N/A</v>
      </c>
      <c r="AA51" s="29" t="e">
        <f t="shared" si="110"/>
        <v>#N/A</v>
      </c>
      <c r="AB51" s="29" t="e">
        <f t="shared" si="111"/>
        <v>#N/A</v>
      </c>
      <c r="AC51" s="29" t="e">
        <f t="shared" si="112"/>
        <v>#N/A</v>
      </c>
      <c r="AD51" s="12" t="s">
        <v>224</v>
      </c>
    </row>
    <row r="52" spans="1:30" ht="25.25" customHeight="1" x14ac:dyDescent="0.2">
      <c r="A52" s="60" t="s">
        <v>245</v>
      </c>
      <c r="B52" s="121"/>
      <c r="C52" s="115"/>
      <c r="D52" s="115"/>
      <c r="E52" s="115"/>
      <c r="F52" s="115"/>
      <c r="G52" s="115"/>
      <c r="H52" s="115"/>
      <c r="I52" s="115"/>
      <c r="J52" s="115"/>
      <c r="L52" s="28" t="e">
        <f>VLOOKUP($B52,Sheet1!$A$3:$B$14,2)</f>
        <v>#N/A</v>
      </c>
      <c r="M52" s="25" t="e">
        <f t="shared" si="113"/>
        <v>#N/A</v>
      </c>
      <c r="N52" s="25" t="e">
        <f t="shared" si="99"/>
        <v>#N/A</v>
      </c>
      <c r="O52" s="25" t="e">
        <f t="shared" si="100"/>
        <v>#N/A</v>
      </c>
      <c r="P52" s="25" t="e">
        <f t="shared" si="101"/>
        <v>#N/A</v>
      </c>
      <c r="Q52" s="25" t="e">
        <f t="shared" si="102"/>
        <v>#N/A</v>
      </c>
      <c r="R52" s="25" t="e">
        <f t="shared" si="103"/>
        <v>#N/A</v>
      </c>
      <c r="S52" s="25" t="e">
        <f t="shared" si="104"/>
        <v>#N/A</v>
      </c>
      <c r="T52" s="25" t="e">
        <f t="shared" si="105"/>
        <v>#N/A</v>
      </c>
      <c r="U52" s="12" t="s">
        <v>194</v>
      </c>
      <c r="V52" s="29" t="e">
        <f t="shared" si="114"/>
        <v>#N/A</v>
      </c>
      <c r="W52" s="29" t="e">
        <f t="shared" si="106"/>
        <v>#N/A</v>
      </c>
      <c r="X52" s="29" t="e">
        <f t="shared" si="107"/>
        <v>#N/A</v>
      </c>
      <c r="Y52" s="29" t="e">
        <f t="shared" si="108"/>
        <v>#N/A</v>
      </c>
      <c r="Z52" s="29" t="e">
        <f t="shared" si="109"/>
        <v>#N/A</v>
      </c>
      <c r="AA52" s="29" t="e">
        <f t="shared" si="110"/>
        <v>#N/A</v>
      </c>
      <c r="AB52" s="29" t="e">
        <f t="shared" si="111"/>
        <v>#N/A</v>
      </c>
      <c r="AC52" s="29" t="e">
        <f t="shared" si="112"/>
        <v>#N/A</v>
      </c>
      <c r="AD52" s="12" t="s">
        <v>196</v>
      </c>
    </row>
    <row r="53" spans="1:30" ht="25.25" customHeight="1" x14ac:dyDescent="0.2">
      <c r="A53" s="145" t="s">
        <v>207</v>
      </c>
      <c r="B53" s="121"/>
      <c r="C53" s="115"/>
      <c r="D53" s="115"/>
      <c r="E53" s="115"/>
      <c r="F53" s="115"/>
      <c r="G53" s="115"/>
      <c r="H53" s="115"/>
      <c r="I53" s="115"/>
      <c r="J53" s="115"/>
      <c r="L53" s="28" t="e">
        <f>VLOOKUP($B53,Sheet1!$A$3:$B$14,2)</f>
        <v>#N/A</v>
      </c>
      <c r="M53" s="25" t="e">
        <f t="shared" si="113"/>
        <v>#N/A</v>
      </c>
      <c r="N53" s="25" t="e">
        <f t="shared" si="99"/>
        <v>#N/A</v>
      </c>
      <c r="O53" s="25" t="e">
        <f t="shared" si="100"/>
        <v>#N/A</v>
      </c>
      <c r="P53" s="25" t="e">
        <f t="shared" si="101"/>
        <v>#N/A</v>
      </c>
      <c r="Q53" s="25" t="e">
        <f t="shared" si="102"/>
        <v>#N/A</v>
      </c>
      <c r="R53" s="25" t="e">
        <f t="shared" si="103"/>
        <v>#N/A</v>
      </c>
      <c r="S53" s="25" t="e">
        <f t="shared" si="104"/>
        <v>#N/A</v>
      </c>
      <c r="T53" s="25" t="e">
        <f t="shared" si="105"/>
        <v>#N/A</v>
      </c>
      <c r="U53" s="12" t="s">
        <v>209</v>
      </c>
      <c r="V53" s="29" t="e">
        <f t="shared" si="114"/>
        <v>#N/A</v>
      </c>
      <c r="W53" s="29" t="e">
        <f t="shared" si="106"/>
        <v>#N/A</v>
      </c>
      <c r="X53" s="29" t="e">
        <f t="shared" si="107"/>
        <v>#N/A</v>
      </c>
      <c r="Y53" s="29" t="e">
        <f t="shared" si="108"/>
        <v>#N/A</v>
      </c>
      <c r="Z53" s="29" t="e">
        <f t="shared" si="109"/>
        <v>#N/A</v>
      </c>
      <c r="AA53" s="29" t="e">
        <f t="shared" si="110"/>
        <v>#N/A</v>
      </c>
      <c r="AB53" s="29" t="e">
        <f t="shared" si="111"/>
        <v>#N/A</v>
      </c>
      <c r="AC53" s="29" t="e">
        <f t="shared" si="112"/>
        <v>#N/A</v>
      </c>
      <c r="AD53" s="12" t="s">
        <v>211</v>
      </c>
    </row>
    <row r="54" spans="1:30" ht="25.25" customHeight="1" x14ac:dyDescent="0.2">
      <c r="A54" s="147" t="s">
        <v>143</v>
      </c>
      <c r="B54" s="122"/>
      <c r="C54" s="115"/>
      <c r="D54" s="115"/>
      <c r="E54" s="115"/>
      <c r="F54" s="115"/>
      <c r="G54" s="115"/>
      <c r="H54" s="115"/>
      <c r="I54" s="115"/>
      <c r="J54" s="115"/>
      <c r="L54" s="28" t="e">
        <f>VLOOKUP($B54,Sheet1!$A$3:$B$14,2)</f>
        <v>#N/A</v>
      </c>
      <c r="M54" s="25" t="e">
        <f t="shared" si="113"/>
        <v>#N/A</v>
      </c>
      <c r="N54" s="25" t="e">
        <f t="shared" si="99"/>
        <v>#N/A</v>
      </c>
      <c r="O54" s="25" t="e">
        <f t="shared" si="100"/>
        <v>#N/A</v>
      </c>
      <c r="P54" s="25" t="e">
        <f t="shared" si="101"/>
        <v>#N/A</v>
      </c>
      <c r="Q54" s="25" t="e">
        <f t="shared" si="102"/>
        <v>#N/A</v>
      </c>
      <c r="R54" s="25" t="e">
        <f t="shared" si="103"/>
        <v>#N/A</v>
      </c>
      <c r="S54" s="25" t="e">
        <f t="shared" si="104"/>
        <v>#N/A</v>
      </c>
      <c r="T54" s="25" t="e">
        <f t="shared" si="105"/>
        <v>#N/A</v>
      </c>
      <c r="U54" s="12" t="s">
        <v>142</v>
      </c>
      <c r="V54" s="29" t="e">
        <f t="shared" si="114"/>
        <v>#N/A</v>
      </c>
      <c r="W54" s="29" t="e">
        <f t="shared" si="106"/>
        <v>#N/A</v>
      </c>
      <c r="X54" s="29" t="e">
        <f t="shared" si="107"/>
        <v>#N/A</v>
      </c>
      <c r="Y54" s="29" t="e">
        <f t="shared" si="108"/>
        <v>#N/A</v>
      </c>
      <c r="Z54" s="29" t="e">
        <f t="shared" si="109"/>
        <v>#N/A</v>
      </c>
      <c r="AA54" s="29" t="e">
        <f t="shared" si="110"/>
        <v>#N/A</v>
      </c>
      <c r="AB54" s="29" t="e">
        <f t="shared" si="111"/>
        <v>#N/A</v>
      </c>
      <c r="AC54" s="29" t="e">
        <f t="shared" si="112"/>
        <v>#N/A</v>
      </c>
      <c r="AD54" s="12" t="s">
        <v>144</v>
      </c>
    </row>
    <row r="55" spans="1:30" ht="25.25" customHeight="1" x14ac:dyDescent="0.2">
      <c r="A55" s="376" t="s">
        <v>452</v>
      </c>
      <c r="B55" s="71" t="s">
        <v>102</v>
      </c>
      <c r="C55" s="85">
        <v>0.59</v>
      </c>
      <c r="D55" s="85">
        <v>0.08</v>
      </c>
      <c r="E55" s="85">
        <v>0.73</v>
      </c>
      <c r="F55" s="85">
        <v>0.28999999999999998</v>
      </c>
      <c r="G55" s="85">
        <v>0.71</v>
      </c>
      <c r="H55" s="85">
        <v>0.13</v>
      </c>
      <c r="I55" s="85">
        <v>0.73</v>
      </c>
      <c r="J55" s="85">
        <v>0.24</v>
      </c>
    </row>
    <row r="56" spans="1:30" ht="25.25" customHeight="1" x14ac:dyDescent="0.2">
      <c r="A56" s="204" t="s">
        <v>426</v>
      </c>
      <c r="B56" s="205"/>
      <c r="C56" s="85"/>
      <c r="D56" s="85"/>
      <c r="E56" s="85"/>
      <c r="F56" s="85"/>
      <c r="G56" s="85"/>
      <c r="H56" s="85"/>
      <c r="I56" s="85"/>
      <c r="J56" s="85"/>
    </row>
    <row r="57" spans="1:30" ht="25.25" customHeight="1" x14ac:dyDescent="0.2">
      <c r="A57" s="60" t="s">
        <v>248</v>
      </c>
      <c r="B57" s="363">
        <f t="shared" ref="B57:B63" si="115">B7+B15+B24+B32+B40+B48</f>
        <v>0</v>
      </c>
      <c r="C57" s="325" t="e">
        <f>((ROUND((C7*$B7),0))+ROUND((C15*$B15),0)+ROUND((C24*$B24),0)+ROUND((C32*$B32),0)+ROUND((C40*$B40),0)+ROUND((C48*$B48),0))/$B57</f>
        <v>#DIV/0!</v>
      </c>
      <c r="D57" s="325" t="e">
        <f t="shared" ref="D57:J57" si="116">((ROUND((D7*$B7),0))+ROUND((D15*$B15),0)+ROUND((D24*$B24),0)+ROUND((D32*$B32),0)+ROUND((D40*$B40),0)+ROUND((D48*$B48),0))/$B57</f>
        <v>#DIV/0!</v>
      </c>
      <c r="E57" s="325" t="e">
        <f t="shared" si="116"/>
        <v>#DIV/0!</v>
      </c>
      <c r="F57" s="325" t="e">
        <f t="shared" si="116"/>
        <v>#DIV/0!</v>
      </c>
      <c r="G57" s="325" t="e">
        <f t="shared" si="116"/>
        <v>#DIV/0!</v>
      </c>
      <c r="H57" s="325" t="e">
        <f t="shared" si="116"/>
        <v>#DIV/0!</v>
      </c>
      <c r="I57" s="325" t="e">
        <f t="shared" si="116"/>
        <v>#DIV/0!</v>
      </c>
      <c r="J57" s="325" t="e">
        <f t="shared" si="116"/>
        <v>#DIV/0!</v>
      </c>
      <c r="L57" s="28" t="e">
        <f>VLOOKUP($B57,[1]Sheet1!$A$3:$B$14,2)</f>
        <v>#N/A</v>
      </c>
      <c r="M57" s="25" t="e">
        <f>C$55+$L57</f>
        <v>#N/A</v>
      </c>
      <c r="N57" s="25" t="e">
        <f t="shared" ref="N57:T63" si="117">D$55+$L57</f>
        <v>#N/A</v>
      </c>
      <c r="O57" s="25" t="e">
        <f t="shared" si="117"/>
        <v>#N/A</v>
      </c>
      <c r="P57" s="25" t="e">
        <f t="shared" si="117"/>
        <v>#N/A</v>
      </c>
      <c r="Q57" s="25" t="e">
        <f t="shared" si="117"/>
        <v>#N/A</v>
      </c>
      <c r="R57" s="25" t="e">
        <f t="shared" si="117"/>
        <v>#N/A</v>
      </c>
      <c r="S57" s="25" t="e">
        <f t="shared" si="117"/>
        <v>#N/A</v>
      </c>
      <c r="T57" s="25" t="e">
        <f t="shared" si="117"/>
        <v>#N/A</v>
      </c>
      <c r="U57" s="27" t="s">
        <v>121</v>
      </c>
      <c r="V57" s="29" t="e">
        <f>C$55-$L57</f>
        <v>#N/A</v>
      </c>
      <c r="W57" s="29" t="e">
        <f t="shared" ref="W57:AC63" si="118">D$55-$L57</f>
        <v>#N/A</v>
      </c>
      <c r="X57" s="29" t="e">
        <f t="shared" si="118"/>
        <v>#N/A</v>
      </c>
      <c r="Y57" s="29" t="e">
        <f t="shared" si="118"/>
        <v>#N/A</v>
      </c>
      <c r="Z57" s="29" t="e">
        <f t="shared" si="118"/>
        <v>#N/A</v>
      </c>
      <c r="AA57" s="29" t="e">
        <f t="shared" si="118"/>
        <v>#N/A</v>
      </c>
      <c r="AB57" s="29" t="e">
        <f t="shared" si="118"/>
        <v>#N/A</v>
      </c>
      <c r="AC57" s="29" t="e">
        <f t="shared" si="118"/>
        <v>#N/A</v>
      </c>
      <c r="AD57" s="30" t="s">
        <v>122</v>
      </c>
    </row>
    <row r="58" spans="1:30" ht="25.25" customHeight="1" x14ac:dyDescent="0.2">
      <c r="A58" s="60" t="s">
        <v>249</v>
      </c>
      <c r="B58" s="363">
        <f t="shared" si="115"/>
        <v>0</v>
      </c>
      <c r="C58" s="325" t="e">
        <f t="shared" ref="C58:J58" si="119">((ROUND((C8*$B8),0))+ROUND((C16*$B16),0)+ROUND((C25*$B25),0)+ROUND((C33*$B33),0)+ROUND((C41*$B41),0)+ROUND((C49*$B49),0))/$B58</f>
        <v>#DIV/0!</v>
      </c>
      <c r="D58" s="325" t="e">
        <f t="shared" si="119"/>
        <v>#DIV/0!</v>
      </c>
      <c r="E58" s="325" t="e">
        <f t="shared" si="119"/>
        <v>#DIV/0!</v>
      </c>
      <c r="F58" s="325" t="e">
        <f t="shared" si="119"/>
        <v>#DIV/0!</v>
      </c>
      <c r="G58" s="325" t="e">
        <f t="shared" si="119"/>
        <v>#DIV/0!</v>
      </c>
      <c r="H58" s="325" t="e">
        <f t="shared" si="119"/>
        <v>#DIV/0!</v>
      </c>
      <c r="I58" s="325" t="e">
        <f t="shared" si="119"/>
        <v>#DIV/0!</v>
      </c>
      <c r="J58" s="325" t="e">
        <f t="shared" si="119"/>
        <v>#DIV/0!</v>
      </c>
      <c r="L58" s="28" t="e">
        <f>VLOOKUP($B58,[1]Sheet1!$A$3:$B$14,2)</f>
        <v>#N/A</v>
      </c>
      <c r="M58" s="25" t="e">
        <f t="shared" ref="M58:M63" si="120">C$55+$L58</f>
        <v>#N/A</v>
      </c>
      <c r="N58" s="25" t="e">
        <f t="shared" si="117"/>
        <v>#N/A</v>
      </c>
      <c r="O58" s="25" t="e">
        <f t="shared" si="117"/>
        <v>#N/A</v>
      </c>
      <c r="P58" s="25" t="e">
        <f t="shared" si="117"/>
        <v>#N/A</v>
      </c>
      <c r="Q58" s="25" t="e">
        <f t="shared" si="117"/>
        <v>#N/A</v>
      </c>
      <c r="R58" s="25" t="e">
        <f t="shared" si="117"/>
        <v>#N/A</v>
      </c>
      <c r="S58" s="25" t="e">
        <f t="shared" si="117"/>
        <v>#N/A</v>
      </c>
      <c r="T58" s="25" t="e">
        <f t="shared" si="117"/>
        <v>#N/A</v>
      </c>
      <c r="U58" s="30" t="s">
        <v>124</v>
      </c>
      <c r="V58" s="29" t="e">
        <f t="shared" ref="V58:V63" si="121">C$55-$L58</f>
        <v>#N/A</v>
      </c>
      <c r="W58" s="29" t="e">
        <f t="shared" si="118"/>
        <v>#N/A</v>
      </c>
      <c r="X58" s="29" t="e">
        <f t="shared" si="118"/>
        <v>#N/A</v>
      </c>
      <c r="Y58" s="29" t="e">
        <f t="shared" si="118"/>
        <v>#N/A</v>
      </c>
      <c r="Z58" s="29" t="e">
        <f t="shared" si="118"/>
        <v>#N/A</v>
      </c>
      <c r="AA58" s="29" t="e">
        <f t="shared" si="118"/>
        <v>#N/A</v>
      </c>
      <c r="AB58" s="29" t="e">
        <f t="shared" si="118"/>
        <v>#N/A</v>
      </c>
      <c r="AC58" s="29" t="e">
        <f t="shared" si="118"/>
        <v>#N/A</v>
      </c>
      <c r="AD58" s="12" t="s">
        <v>126</v>
      </c>
    </row>
    <row r="59" spans="1:30" ht="25.25" customHeight="1" x14ac:dyDescent="0.2">
      <c r="A59" s="60" t="s">
        <v>250</v>
      </c>
      <c r="B59" s="363">
        <f t="shared" si="115"/>
        <v>0</v>
      </c>
      <c r="C59" s="325" t="e">
        <f t="shared" ref="C59:J59" si="122">((ROUND((C9*$B9),0))+ROUND((C17*$B17),0)+ROUND((C26*$B26),0)+ROUND((C34*$B34),0)+ROUND((C42*$B42),0)+ROUND((C50*$B50),0))/$B59</f>
        <v>#DIV/0!</v>
      </c>
      <c r="D59" s="325" t="e">
        <f t="shared" si="122"/>
        <v>#DIV/0!</v>
      </c>
      <c r="E59" s="325" t="e">
        <f t="shared" si="122"/>
        <v>#DIV/0!</v>
      </c>
      <c r="F59" s="325" t="e">
        <f t="shared" si="122"/>
        <v>#DIV/0!</v>
      </c>
      <c r="G59" s="325" t="e">
        <f t="shared" si="122"/>
        <v>#DIV/0!</v>
      </c>
      <c r="H59" s="325" t="e">
        <f t="shared" si="122"/>
        <v>#DIV/0!</v>
      </c>
      <c r="I59" s="325" t="e">
        <f t="shared" si="122"/>
        <v>#DIV/0!</v>
      </c>
      <c r="J59" s="325" t="e">
        <f t="shared" si="122"/>
        <v>#DIV/0!</v>
      </c>
      <c r="L59" s="28" t="e">
        <f>VLOOKUP($B59,[1]Sheet1!$A$3:$B$14,2)</f>
        <v>#N/A</v>
      </c>
      <c r="M59" s="25" t="e">
        <f t="shared" si="120"/>
        <v>#N/A</v>
      </c>
      <c r="N59" s="25" t="e">
        <f t="shared" si="117"/>
        <v>#N/A</v>
      </c>
      <c r="O59" s="25" t="e">
        <f t="shared" si="117"/>
        <v>#N/A</v>
      </c>
      <c r="P59" s="25" t="e">
        <f t="shared" si="117"/>
        <v>#N/A</v>
      </c>
      <c r="Q59" s="25" t="e">
        <f t="shared" si="117"/>
        <v>#N/A</v>
      </c>
      <c r="R59" s="25" t="e">
        <f t="shared" si="117"/>
        <v>#N/A</v>
      </c>
      <c r="S59" s="25" t="e">
        <f t="shared" si="117"/>
        <v>#N/A</v>
      </c>
      <c r="T59" s="25" t="e">
        <f t="shared" si="117"/>
        <v>#N/A</v>
      </c>
      <c r="U59" s="12" t="s">
        <v>128</v>
      </c>
      <c r="V59" s="29" t="e">
        <f t="shared" si="121"/>
        <v>#N/A</v>
      </c>
      <c r="W59" s="29" t="e">
        <f t="shared" si="118"/>
        <v>#N/A</v>
      </c>
      <c r="X59" s="29" t="e">
        <f t="shared" si="118"/>
        <v>#N/A</v>
      </c>
      <c r="Y59" s="29" t="e">
        <f t="shared" si="118"/>
        <v>#N/A</v>
      </c>
      <c r="Z59" s="29" t="e">
        <f t="shared" si="118"/>
        <v>#N/A</v>
      </c>
      <c r="AA59" s="29" t="e">
        <f t="shared" si="118"/>
        <v>#N/A</v>
      </c>
      <c r="AB59" s="29" t="e">
        <f t="shared" si="118"/>
        <v>#N/A</v>
      </c>
      <c r="AC59" s="29" t="e">
        <f t="shared" si="118"/>
        <v>#N/A</v>
      </c>
      <c r="AD59" s="12" t="s">
        <v>130</v>
      </c>
    </row>
    <row r="60" spans="1:30" ht="25.25" customHeight="1" x14ac:dyDescent="0.2">
      <c r="A60" s="60" t="s">
        <v>244</v>
      </c>
      <c r="B60" s="363">
        <f t="shared" si="115"/>
        <v>0</v>
      </c>
      <c r="C60" s="325" t="e">
        <f t="shared" ref="C60:J60" si="123">((ROUND((C10*$B10),0))+ROUND((C18*$B18),0)+ROUND((C27*$B27),0)+ROUND((C35*$B35),0)+ROUND((C43*$B43),0)+ROUND((C51*$B51),0))/$B60</f>
        <v>#DIV/0!</v>
      </c>
      <c r="D60" s="325" t="e">
        <f t="shared" si="123"/>
        <v>#DIV/0!</v>
      </c>
      <c r="E60" s="325" t="e">
        <f t="shared" si="123"/>
        <v>#DIV/0!</v>
      </c>
      <c r="F60" s="325" t="e">
        <f t="shared" si="123"/>
        <v>#DIV/0!</v>
      </c>
      <c r="G60" s="325" t="e">
        <f t="shared" si="123"/>
        <v>#DIV/0!</v>
      </c>
      <c r="H60" s="325" t="e">
        <f t="shared" si="123"/>
        <v>#DIV/0!</v>
      </c>
      <c r="I60" s="325" t="e">
        <f t="shared" si="123"/>
        <v>#DIV/0!</v>
      </c>
      <c r="J60" s="325" t="e">
        <f t="shared" si="123"/>
        <v>#DIV/0!</v>
      </c>
      <c r="L60" s="28" t="e">
        <f>VLOOKUP($B60,[1]Sheet1!$A$3:$B$14,2)</f>
        <v>#N/A</v>
      </c>
      <c r="M60" s="25" t="e">
        <f t="shared" si="120"/>
        <v>#N/A</v>
      </c>
      <c r="N60" s="25" t="e">
        <f t="shared" si="117"/>
        <v>#N/A</v>
      </c>
      <c r="O60" s="25" t="e">
        <f t="shared" si="117"/>
        <v>#N/A</v>
      </c>
      <c r="P60" s="25" t="e">
        <f t="shared" si="117"/>
        <v>#N/A</v>
      </c>
      <c r="Q60" s="25" t="e">
        <f t="shared" si="117"/>
        <v>#N/A</v>
      </c>
      <c r="R60" s="25" t="e">
        <f t="shared" si="117"/>
        <v>#N/A</v>
      </c>
      <c r="S60" s="25" t="e">
        <f t="shared" si="117"/>
        <v>#N/A</v>
      </c>
      <c r="T60" s="25" t="e">
        <f t="shared" si="117"/>
        <v>#N/A</v>
      </c>
      <c r="U60" s="12" t="s">
        <v>222</v>
      </c>
      <c r="V60" s="29" t="e">
        <f t="shared" si="121"/>
        <v>#N/A</v>
      </c>
      <c r="W60" s="29" t="e">
        <f t="shared" si="118"/>
        <v>#N/A</v>
      </c>
      <c r="X60" s="29" t="e">
        <f t="shared" si="118"/>
        <v>#N/A</v>
      </c>
      <c r="Y60" s="29" t="e">
        <f t="shared" si="118"/>
        <v>#N/A</v>
      </c>
      <c r="Z60" s="29" t="e">
        <f t="shared" si="118"/>
        <v>#N/A</v>
      </c>
      <c r="AA60" s="29" t="e">
        <f t="shared" si="118"/>
        <v>#N/A</v>
      </c>
      <c r="AB60" s="29" t="e">
        <f t="shared" si="118"/>
        <v>#N/A</v>
      </c>
      <c r="AC60" s="29" t="e">
        <f t="shared" si="118"/>
        <v>#N/A</v>
      </c>
      <c r="AD60" s="12" t="s">
        <v>224</v>
      </c>
    </row>
    <row r="61" spans="1:30" ht="25.25" customHeight="1" x14ac:dyDescent="0.2">
      <c r="A61" s="60" t="s">
        <v>245</v>
      </c>
      <c r="B61" s="363">
        <f t="shared" si="115"/>
        <v>0</v>
      </c>
      <c r="C61" s="325" t="e">
        <f t="shared" ref="C61:J61" si="124">((ROUND((C11*$B11),0))+ROUND((C19*$B19),0)+ROUND((C28*$B28),0)+ROUND((C36*$B36),0)+ROUND((C44*$B44),0)+ROUND((C52*$B52),0))/$B61</f>
        <v>#DIV/0!</v>
      </c>
      <c r="D61" s="325" t="e">
        <f t="shared" si="124"/>
        <v>#DIV/0!</v>
      </c>
      <c r="E61" s="325" t="e">
        <f t="shared" si="124"/>
        <v>#DIV/0!</v>
      </c>
      <c r="F61" s="325" t="e">
        <f t="shared" si="124"/>
        <v>#DIV/0!</v>
      </c>
      <c r="G61" s="325" t="e">
        <f t="shared" si="124"/>
        <v>#DIV/0!</v>
      </c>
      <c r="H61" s="325" t="e">
        <f t="shared" si="124"/>
        <v>#DIV/0!</v>
      </c>
      <c r="I61" s="325" t="e">
        <f t="shared" si="124"/>
        <v>#DIV/0!</v>
      </c>
      <c r="J61" s="325" t="e">
        <f t="shared" si="124"/>
        <v>#DIV/0!</v>
      </c>
      <c r="L61" s="28" t="e">
        <f>VLOOKUP($B61,[1]Sheet1!$A$3:$B$14,2)</f>
        <v>#N/A</v>
      </c>
      <c r="M61" s="25" t="e">
        <f t="shared" si="120"/>
        <v>#N/A</v>
      </c>
      <c r="N61" s="25" t="e">
        <f t="shared" si="117"/>
        <v>#N/A</v>
      </c>
      <c r="O61" s="25" t="e">
        <f t="shared" si="117"/>
        <v>#N/A</v>
      </c>
      <c r="P61" s="25" t="e">
        <f t="shared" si="117"/>
        <v>#N/A</v>
      </c>
      <c r="Q61" s="25" t="e">
        <f t="shared" si="117"/>
        <v>#N/A</v>
      </c>
      <c r="R61" s="25" t="e">
        <f t="shared" si="117"/>
        <v>#N/A</v>
      </c>
      <c r="S61" s="25" t="e">
        <f t="shared" si="117"/>
        <v>#N/A</v>
      </c>
      <c r="T61" s="25" t="e">
        <f t="shared" si="117"/>
        <v>#N/A</v>
      </c>
      <c r="U61" s="12" t="s">
        <v>194</v>
      </c>
      <c r="V61" s="29" t="e">
        <f t="shared" si="121"/>
        <v>#N/A</v>
      </c>
      <c r="W61" s="29" t="e">
        <f t="shared" si="118"/>
        <v>#N/A</v>
      </c>
      <c r="X61" s="29" t="e">
        <f t="shared" si="118"/>
        <v>#N/A</v>
      </c>
      <c r="Y61" s="29" t="e">
        <f t="shared" si="118"/>
        <v>#N/A</v>
      </c>
      <c r="Z61" s="29" t="e">
        <f t="shared" si="118"/>
        <v>#N/A</v>
      </c>
      <c r="AA61" s="29" t="e">
        <f t="shared" si="118"/>
        <v>#N/A</v>
      </c>
      <c r="AB61" s="29" t="e">
        <f t="shared" si="118"/>
        <v>#N/A</v>
      </c>
      <c r="AC61" s="29" t="e">
        <f t="shared" si="118"/>
        <v>#N/A</v>
      </c>
      <c r="AD61" s="12" t="s">
        <v>196</v>
      </c>
    </row>
    <row r="62" spans="1:30" ht="25.25" customHeight="1" x14ac:dyDescent="0.2">
      <c r="A62" s="364" t="s">
        <v>207</v>
      </c>
      <c r="B62" s="363">
        <f t="shared" si="115"/>
        <v>0</v>
      </c>
      <c r="C62" s="325" t="e">
        <f t="shared" ref="C62:J62" si="125">((ROUND((C12*$B12),0))+ROUND((C20*$B20),0)+ROUND((C29*$B29),0)+ROUND((C37*$B37),0)+ROUND((C45*$B45),0)+ROUND((C53*$B53),0))/$B62</f>
        <v>#DIV/0!</v>
      </c>
      <c r="D62" s="325" t="e">
        <f t="shared" si="125"/>
        <v>#DIV/0!</v>
      </c>
      <c r="E62" s="325" t="e">
        <f t="shared" si="125"/>
        <v>#DIV/0!</v>
      </c>
      <c r="F62" s="325" t="e">
        <f t="shared" si="125"/>
        <v>#DIV/0!</v>
      </c>
      <c r="G62" s="325" t="e">
        <f t="shared" si="125"/>
        <v>#DIV/0!</v>
      </c>
      <c r="H62" s="325" t="e">
        <f t="shared" si="125"/>
        <v>#DIV/0!</v>
      </c>
      <c r="I62" s="325" t="e">
        <f t="shared" si="125"/>
        <v>#DIV/0!</v>
      </c>
      <c r="J62" s="325" t="e">
        <f t="shared" si="125"/>
        <v>#DIV/0!</v>
      </c>
      <c r="L62" s="28" t="e">
        <f>VLOOKUP($B62,[1]Sheet1!$A$3:$B$14,2)</f>
        <v>#N/A</v>
      </c>
      <c r="M62" s="25" t="e">
        <f t="shared" si="120"/>
        <v>#N/A</v>
      </c>
      <c r="N62" s="25" t="e">
        <f t="shared" si="117"/>
        <v>#N/A</v>
      </c>
      <c r="O62" s="25" t="e">
        <f t="shared" si="117"/>
        <v>#N/A</v>
      </c>
      <c r="P62" s="25" t="e">
        <f t="shared" si="117"/>
        <v>#N/A</v>
      </c>
      <c r="Q62" s="25" t="e">
        <f t="shared" si="117"/>
        <v>#N/A</v>
      </c>
      <c r="R62" s="25" t="e">
        <f t="shared" si="117"/>
        <v>#N/A</v>
      </c>
      <c r="S62" s="25" t="e">
        <f t="shared" si="117"/>
        <v>#N/A</v>
      </c>
      <c r="T62" s="25" t="e">
        <f t="shared" si="117"/>
        <v>#N/A</v>
      </c>
      <c r="U62" s="12" t="s">
        <v>209</v>
      </c>
      <c r="V62" s="29" t="e">
        <f t="shared" si="121"/>
        <v>#N/A</v>
      </c>
      <c r="W62" s="29" t="e">
        <f t="shared" si="118"/>
        <v>#N/A</v>
      </c>
      <c r="X62" s="29" t="e">
        <f t="shared" si="118"/>
        <v>#N/A</v>
      </c>
      <c r="Y62" s="29" t="e">
        <f t="shared" si="118"/>
        <v>#N/A</v>
      </c>
      <c r="Z62" s="29" t="e">
        <f t="shared" si="118"/>
        <v>#N/A</v>
      </c>
      <c r="AA62" s="29" t="e">
        <f t="shared" si="118"/>
        <v>#N/A</v>
      </c>
      <c r="AB62" s="29" t="e">
        <f t="shared" si="118"/>
        <v>#N/A</v>
      </c>
      <c r="AC62" s="29" t="e">
        <f t="shared" si="118"/>
        <v>#N/A</v>
      </c>
      <c r="AD62" s="12" t="s">
        <v>211</v>
      </c>
    </row>
    <row r="63" spans="1:30" ht="25.25" customHeight="1" x14ac:dyDescent="0.2">
      <c r="A63" s="365" t="s">
        <v>143</v>
      </c>
      <c r="B63" s="366">
        <f t="shared" si="115"/>
        <v>0</v>
      </c>
      <c r="C63" s="325" t="e">
        <f t="shared" ref="C63:J63" si="126">((ROUND((C13*$B13),0))+ROUND((C21*$B21),0)+ROUND((C30*$B30),0)+ROUND((C38*$B38),0)+ROUND((C46*$B46),0)+ROUND((C54*$B54),0))/$B63</f>
        <v>#DIV/0!</v>
      </c>
      <c r="D63" s="325" t="e">
        <f t="shared" si="126"/>
        <v>#DIV/0!</v>
      </c>
      <c r="E63" s="325" t="e">
        <f t="shared" si="126"/>
        <v>#DIV/0!</v>
      </c>
      <c r="F63" s="325" t="e">
        <f t="shared" si="126"/>
        <v>#DIV/0!</v>
      </c>
      <c r="G63" s="325" t="e">
        <f t="shared" si="126"/>
        <v>#DIV/0!</v>
      </c>
      <c r="H63" s="325" t="e">
        <f t="shared" si="126"/>
        <v>#DIV/0!</v>
      </c>
      <c r="I63" s="325" t="e">
        <f t="shared" si="126"/>
        <v>#DIV/0!</v>
      </c>
      <c r="J63" s="325" t="e">
        <f t="shared" si="126"/>
        <v>#DIV/0!</v>
      </c>
      <c r="L63" s="28" t="e">
        <f>VLOOKUP($B63,[1]Sheet1!$A$3:$B$14,2)</f>
        <v>#N/A</v>
      </c>
      <c r="M63" s="25" t="e">
        <f t="shared" si="120"/>
        <v>#N/A</v>
      </c>
      <c r="N63" s="25" t="e">
        <f t="shared" si="117"/>
        <v>#N/A</v>
      </c>
      <c r="O63" s="25" t="e">
        <f t="shared" si="117"/>
        <v>#N/A</v>
      </c>
      <c r="P63" s="25" t="e">
        <f t="shared" si="117"/>
        <v>#N/A</v>
      </c>
      <c r="Q63" s="25" t="e">
        <f t="shared" si="117"/>
        <v>#N/A</v>
      </c>
      <c r="R63" s="25" t="e">
        <f t="shared" si="117"/>
        <v>#N/A</v>
      </c>
      <c r="S63" s="25" t="e">
        <f t="shared" si="117"/>
        <v>#N/A</v>
      </c>
      <c r="T63" s="25" t="e">
        <f t="shared" si="117"/>
        <v>#N/A</v>
      </c>
      <c r="U63" s="12" t="s">
        <v>142</v>
      </c>
      <c r="V63" s="29" t="e">
        <f t="shared" si="121"/>
        <v>#N/A</v>
      </c>
      <c r="W63" s="29" t="e">
        <f t="shared" si="118"/>
        <v>#N/A</v>
      </c>
      <c r="X63" s="29" t="e">
        <f t="shared" si="118"/>
        <v>#N/A</v>
      </c>
      <c r="Y63" s="29" t="e">
        <f t="shared" si="118"/>
        <v>#N/A</v>
      </c>
      <c r="Z63" s="29" t="e">
        <f t="shared" si="118"/>
        <v>#N/A</v>
      </c>
      <c r="AA63" s="29" t="e">
        <f t="shared" si="118"/>
        <v>#N/A</v>
      </c>
      <c r="AB63" s="29" t="e">
        <f t="shared" si="118"/>
        <v>#N/A</v>
      </c>
      <c r="AC63" s="29" t="e">
        <f t="shared" si="118"/>
        <v>#N/A</v>
      </c>
      <c r="AD63" s="12" t="s">
        <v>144</v>
      </c>
    </row>
  </sheetData>
  <sheetProtection algorithmName="SHA-512" hashValue="riPXzabP8HHzYIOztihNq5GqkVDt2QficWYxncv04X/LjlEVcODlG3zopQ6EVZe3Okzk12viFAADeQ//KBuyZg==" saltValue="eiFsaCBpYu3CnVw0onXPnw==" spinCount="100000" sheet="1" selectLockedCells="1"/>
  <mergeCells count="14">
    <mergeCell ref="A1:J1"/>
    <mergeCell ref="X5:Y5"/>
    <mergeCell ref="Z5:AA5"/>
    <mergeCell ref="AB5:AC5"/>
    <mergeCell ref="M5:N5"/>
    <mergeCell ref="O5:P5"/>
    <mergeCell ref="Q5:R5"/>
    <mergeCell ref="S5:T5"/>
    <mergeCell ref="V5:W5"/>
    <mergeCell ref="C4:D4"/>
    <mergeCell ref="E4:F4"/>
    <mergeCell ref="G4:H4"/>
    <mergeCell ref="I4:J4"/>
    <mergeCell ref="A2:J2"/>
  </mergeCells>
  <conditionalFormatting sqref="C7:J13">
    <cfRule type="cellIs" dxfId="387" priority="104" stopIfTrue="1" operator="between">
      <formula>V7</formula>
      <formula>M7</formula>
    </cfRule>
    <cfRule type="cellIs" dxfId="386" priority="103" stopIfTrue="1" operator="lessThanOrEqual">
      <formula>V7</formula>
    </cfRule>
    <cfRule type="cellIs" dxfId="385" priority="102" stopIfTrue="1" operator="greaterThanOrEqual">
      <formula>M7</formula>
    </cfRule>
    <cfRule type="expression" dxfId="384" priority="101" stopIfTrue="1">
      <formula>($B7&lt;=5)</formula>
    </cfRule>
  </conditionalFormatting>
  <conditionalFormatting sqref="C15:J21">
    <cfRule type="cellIs" dxfId="383" priority="36" stopIfTrue="1" operator="between">
      <formula>V15</formula>
      <formula>M15</formula>
    </cfRule>
    <cfRule type="cellIs" dxfId="382" priority="35" stopIfTrue="1" operator="lessThanOrEqual">
      <formula>V15</formula>
    </cfRule>
    <cfRule type="cellIs" dxfId="381" priority="34" stopIfTrue="1" operator="greaterThanOrEqual">
      <formula>M15</formula>
    </cfRule>
    <cfRule type="expression" dxfId="380" priority="33" stopIfTrue="1">
      <formula>($B15&lt;=5)</formula>
    </cfRule>
  </conditionalFormatting>
  <conditionalFormatting sqref="C24:J30">
    <cfRule type="cellIs" dxfId="379" priority="32" stopIfTrue="1" operator="between">
      <formula>V24</formula>
      <formula>M24</formula>
    </cfRule>
    <cfRule type="cellIs" dxfId="378" priority="31" stopIfTrue="1" operator="lessThanOrEqual">
      <formula>V24</formula>
    </cfRule>
    <cfRule type="cellIs" dxfId="377" priority="30" stopIfTrue="1" operator="greaterThanOrEqual">
      <formula>M24</formula>
    </cfRule>
    <cfRule type="expression" dxfId="376" priority="29" stopIfTrue="1">
      <formula>($B24&lt;=5)</formula>
    </cfRule>
  </conditionalFormatting>
  <conditionalFormatting sqref="C32:J38">
    <cfRule type="expression" dxfId="375" priority="25" stopIfTrue="1">
      <formula>($B32&lt;=5)</formula>
    </cfRule>
    <cfRule type="cellIs" dxfId="374" priority="26" stopIfTrue="1" operator="greaterThanOrEqual">
      <formula>M32</formula>
    </cfRule>
    <cfRule type="cellIs" dxfId="373" priority="27" stopIfTrue="1" operator="lessThanOrEqual">
      <formula>V32</formula>
    </cfRule>
    <cfRule type="cellIs" dxfId="372" priority="28" stopIfTrue="1" operator="between">
      <formula>V32</formula>
      <formula>M32</formula>
    </cfRule>
  </conditionalFormatting>
  <conditionalFormatting sqref="C40:J46">
    <cfRule type="cellIs" dxfId="371" priority="24" stopIfTrue="1" operator="between">
      <formula>V40</formula>
      <formula>M40</formula>
    </cfRule>
    <cfRule type="cellIs" dxfId="370" priority="23" stopIfTrue="1" operator="lessThanOrEqual">
      <formula>V40</formula>
    </cfRule>
    <cfRule type="cellIs" dxfId="369" priority="22" stopIfTrue="1" operator="greaterThanOrEqual">
      <formula>M40</formula>
    </cfRule>
    <cfRule type="expression" dxfId="368" priority="21" stopIfTrue="1">
      <formula>($B40&lt;=5)</formula>
    </cfRule>
  </conditionalFormatting>
  <conditionalFormatting sqref="C48:J54">
    <cfRule type="cellIs" dxfId="367" priority="20" stopIfTrue="1" operator="between">
      <formula>V48</formula>
      <formula>M48</formula>
    </cfRule>
    <cfRule type="cellIs" dxfId="366" priority="19" stopIfTrue="1" operator="lessThanOrEqual">
      <formula>V48</formula>
    </cfRule>
    <cfRule type="cellIs" dxfId="365" priority="18" stopIfTrue="1" operator="greaterThanOrEqual">
      <formula>M48</formula>
    </cfRule>
    <cfRule type="expression" dxfId="364" priority="17" stopIfTrue="1">
      <formula>($B48&lt;=5)</formula>
    </cfRule>
  </conditionalFormatting>
  <conditionalFormatting sqref="C57:J63">
    <cfRule type="cellIs" dxfId="363" priority="4" stopIfTrue="1" operator="between">
      <formula>V57</formula>
      <formula>M57</formula>
    </cfRule>
    <cfRule type="cellIs" dxfId="362" priority="3" stopIfTrue="1" operator="lessThanOrEqual">
      <formula>V57</formula>
    </cfRule>
    <cfRule type="cellIs" dxfId="361" priority="2" stopIfTrue="1" operator="greaterThanOrEqual">
      <formula>M57</formula>
    </cfRule>
    <cfRule type="expression" dxfId="360" priority="1" stopIfTrue="1">
      <formula>($B57&lt;=5)</formula>
    </cfRule>
  </conditionalFormatting>
  <pageMargins left="0.7" right="0.45" top="0.75" bottom="0.75" header="0.3" footer="0.3"/>
  <pageSetup paperSize="9" scale="50" orientation="portrait" horizontalDpi="0" verticalDpi="0"/>
  <headerFooter>
    <oddHeader>&amp;R&amp;"Calibri,Regular"&amp;K000000Proforma © www.headshipsupport.co.uk HS10 2022, January 2023 Excel Version</oddHeader>
    <oddFooter>&amp;R&amp;"Calibri,Regular"&amp;K000000&amp;P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29"/>
  <sheetViews>
    <sheetView zoomScale="125" zoomScaleNormal="125" zoomScalePageLayoutView="50" workbookViewId="0">
      <selection activeCell="A2" sqref="A2"/>
    </sheetView>
  </sheetViews>
  <sheetFormatPr baseColWidth="10" defaultColWidth="10.83203125" defaultRowHeight="25.25" customHeight="1" x14ac:dyDescent="0.2"/>
  <cols>
    <col min="1" max="5" width="10.83203125" style="12"/>
    <col min="6" max="6" width="13.6640625" style="12" customWidth="1"/>
    <col min="7" max="16384" width="10.83203125" style="12"/>
  </cols>
  <sheetData>
    <row r="1" spans="1:13" ht="33" customHeight="1" x14ac:dyDescent="0.35">
      <c r="A1" s="522" t="s">
        <v>427</v>
      </c>
      <c r="B1" s="524"/>
      <c r="C1" s="524"/>
      <c r="D1" s="524"/>
      <c r="E1" s="524"/>
      <c r="F1" s="524"/>
      <c r="G1" s="511"/>
      <c r="H1" s="511"/>
      <c r="I1" s="511"/>
      <c r="J1" s="511"/>
      <c r="K1" s="511"/>
      <c r="L1" s="511"/>
    </row>
    <row r="2" spans="1:13" ht="25.25" customHeight="1" x14ac:dyDescent="0.2">
      <c r="A2" s="45"/>
      <c r="B2" s="46"/>
      <c r="C2" s="46"/>
      <c r="D2" s="46"/>
      <c r="E2" s="46"/>
      <c r="F2" s="46"/>
      <c r="G2" s="46"/>
      <c r="H2" s="46"/>
      <c r="I2" s="46"/>
      <c r="J2" s="46"/>
      <c r="K2" s="46"/>
      <c r="L2" s="46"/>
      <c r="M2" s="46"/>
    </row>
    <row r="3" spans="1:13" ht="25.25" customHeight="1" x14ac:dyDescent="0.2">
      <c r="A3" s="46"/>
      <c r="B3" s="46"/>
      <c r="C3" s="46"/>
      <c r="D3" s="46"/>
      <c r="E3" s="46"/>
      <c r="F3" s="46"/>
      <c r="G3" s="46"/>
      <c r="H3" s="46"/>
      <c r="I3" s="46"/>
      <c r="J3" s="46"/>
      <c r="K3" s="46"/>
      <c r="L3" s="46"/>
      <c r="M3" s="46"/>
    </row>
    <row r="4" spans="1:13" ht="25.25" customHeight="1" x14ac:dyDescent="0.2">
      <c r="A4" s="46"/>
      <c r="B4" s="46"/>
      <c r="C4" s="46"/>
      <c r="D4" s="46"/>
      <c r="E4" s="46"/>
      <c r="F4" s="46"/>
      <c r="G4" s="46"/>
      <c r="H4" s="46"/>
      <c r="I4" s="46"/>
      <c r="J4" s="46"/>
      <c r="K4" s="46"/>
      <c r="L4" s="46"/>
      <c r="M4" s="46"/>
    </row>
    <row r="5" spans="1:13" ht="25.25" customHeight="1" x14ac:dyDescent="0.2">
      <c r="A5" s="46"/>
      <c r="B5" s="46"/>
      <c r="C5" s="46"/>
      <c r="D5" s="46"/>
      <c r="E5" s="46"/>
      <c r="F5" s="46"/>
      <c r="G5" s="46"/>
      <c r="H5" s="46"/>
      <c r="I5" s="46"/>
      <c r="J5" s="46"/>
      <c r="K5" s="46"/>
      <c r="L5" s="46"/>
      <c r="M5" s="46"/>
    </row>
    <row r="6" spans="1:13" ht="25.25" customHeight="1" x14ac:dyDescent="0.2">
      <c r="A6" s="46"/>
      <c r="B6" s="46"/>
      <c r="C6" s="46"/>
      <c r="D6" s="46"/>
      <c r="E6" s="46"/>
      <c r="F6" s="46"/>
      <c r="G6" s="46"/>
      <c r="H6" s="46"/>
      <c r="I6" s="46"/>
      <c r="J6" s="46"/>
      <c r="K6" s="46"/>
      <c r="L6" s="46"/>
      <c r="M6" s="46"/>
    </row>
    <row r="7" spans="1:13" ht="25.25" customHeight="1" x14ac:dyDescent="0.2">
      <c r="A7" s="46"/>
      <c r="B7" s="46"/>
      <c r="C7" s="46"/>
      <c r="D7" s="46"/>
      <c r="E7" s="46"/>
      <c r="F7" s="46"/>
      <c r="G7" s="46"/>
      <c r="H7" s="46"/>
      <c r="I7" s="46"/>
      <c r="J7" s="46"/>
      <c r="K7" s="46"/>
      <c r="L7" s="46"/>
      <c r="M7" s="46"/>
    </row>
    <row r="8" spans="1:13" ht="25.25" customHeight="1" x14ac:dyDescent="0.2">
      <c r="A8" s="46"/>
      <c r="B8" s="46"/>
      <c r="C8" s="46"/>
      <c r="D8" s="46"/>
      <c r="E8" s="46"/>
      <c r="F8" s="46"/>
      <c r="G8" s="46"/>
      <c r="H8" s="46"/>
      <c r="I8" s="46"/>
      <c r="J8" s="46"/>
      <c r="K8" s="46"/>
      <c r="L8" s="46"/>
      <c r="M8" s="46"/>
    </row>
    <row r="9" spans="1:13" ht="25.25" customHeight="1" x14ac:dyDescent="0.2">
      <c r="A9" s="46"/>
      <c r="B9" s="46"/>
      <c r="C9" s="46"/>
      <c r="D9" s="46"/>
      <c r="E9" s="46"/>
      <c r="F9" s="46"/>
      <c r="G9" s="46"/>
      <c r="H9" s="46"/>
      <c r="I9" s="46"/>
      <c r="J9" s="46"/>
      <c r="K9" s="46"/>
      <c r="L9" s="46"/>
      <c r="M9" s="46"/>
    </row>
    <row r="10" spans="1:13" ht="25.25" customHeight="1" x14ac:dyDescent="0.2">
      <c r="A10" s="46"/>
      <c r="B10" s="46"/>
      <c r="C10" s="46"/>
      <c r="D10" s="46"/>
      <c r="E10" s="46"/>
      <c r="F10" s="46"/>
      <c r="G10" s="46"/>
      <c r="H10" s="46"/>
      <c r="I10" s="46"/>
      <c r="J10" s="46"/>
      <c r="K10" s="46"/>
      <c r="L10" s="46"/>
      <c r="M10" s="46"/>
    </row>
    <row r="11" spans="1:13" ht="25.25" customHeight="1" x14ac:dyDescent="0.2">
      <c r="A11" s="46"/>
      <c r="B11" s="46"/>
      <c r="C11" s="46"/>
      <c r="D11" s="46"/>
      <c r="E11" s="46"/>
      <c r="F11" s="46"/>
      <c r="G11" s="46"/>
      <c r="H11" s="46"/>
      <c r="I11" s="46"/>
      <c r="J11" s="46"/>
      <c r="K11" s="46"/>
      <c r="L11" s="46"/>
      <c r="M11" s="46"/>
    </row>
    <row r="12" spans="1:13" ht="25.25" customHeight="1" x14ac:dyDescent="0.2">
      <c r="A12" s="46"/>
      <c r="B12" s="46"/>
      <c r="C12" s="46"/>
      <c r="D12" s="46"/>
      <c r="E12" s="46"/>
      <c r="F12" s="46"/>
      <c r="G12" s="46"/>
      <c r="H12" s="46"/>
      <c r="I12" s="46"/>
      <c r="J12" s="46"/>
      <c r="K12" s="46"/>
      <c r="L12" s="46"/>
      <c r="M12" s="46"/>
    </row>
    <row r="13" spans="1:13" ht="25.25" customHeight="1" x14ac:dyDescent="0.2">
      <c r="A13" s="46"/>
      <c r="B13" s="46"/>
      <c r="C13" s="46"/>
      <c r="D13" s="46"/>
      <c r="E13" s="46"/>
      <c r="F13" s="46"/>
      <c r="G13" s="46"/>
      <c r="H13" s="46"/>
      <c r="I13" s="46"/>
      <c r="J13" s="46"/>
      <c r="K13" s="46"/>
      <c r="L13" s="46"/>
      <c r="M13" s="46"/>
    </row>
    <row r="14" spans="1:13" ht="25.25" customHeight="1" x14ac:dyDescent="0.2">
      <c r="A14" s="46"/>
      <c r="B14" s="46"/>
      <c r="C14" s="46"/>
      <c r="D14" s="46"/>
      <c r="E14" s="46"/>
      <c r="F14" s="46"/>
      <c r="G14" s="46"/>
      <c r="H14" s="46"/>
      <c r="I14" s="46"/>
      <c r="J14" s="46"/>
      <c r="K14" s="46"/>
      <c r="L14" s="46"/>
      <c r="M14" s="46"/>
    </row>
    <row r="15" spans="1:13" ht="25.25" customHeight="1" x14ac:dyDescent="0.2">
      <c r="A15" s="46"/>
      <c r="B15" s="46"/>
      <c r="C15" s="46"/>
      <c r="D15" s="46"/>
      <c r="E15" s="46"/>
      <c r="F15" s="46"/>
      <c r="G15" s="46"/>
      <c r="H15" s="46"/>
      <c r="I15" s="46"/>
      <c r="J15" s="46"/>
      <c r="K15" s="46"/>
      <c r="L15" s="46"/>
      <c r="M15" s="46"/>
    </row>
    <row r="16" spans="1:13" ht="25.25" customHeight="1" x14ac:dyDescent="0.2">
      <c r="A16" s="46"/>
      <c r="B16" s="46"/>
      <c r="C16" s="46"/>
      <c r="D16" s="46"/>
      <c r="E16" s="46"/>
      <c r="F16" s="46"/>
      <c r="G16" s="46"/>
      <c r="H16" s="46"/>
      <c r="I16" s="46"/>
      <c r="J16" s="46"/>
      <c r="K16" s="46"/>
      <c r="L16" s="46"/>
      <c r="M16" s="46"/>
    </row>
    <row r="17" spans="1:13" ht="25.25" customHeight="1" x14ac:dyDescent="0.2">
      <c r="A17" s="46"/>
      <c r="B17" s="46"/>
      <c r="C17" s="46"/>
      <c r="D17" s="46"/>
      <c r="E17" s="46"/>
      <c r="F17" s="46"/>
      <c r="G17" s="46"/>
      <c r="H17" s="46"/>
      <c r="I17" s="46"/>
      <c r="J17" s="46"/>
      <c r="K17" s="46"/>
      <c r="L17" s="46"/>
      <c r="M17" s="46"/>
    </row>
    <row r="18" spans="1:13" ht="25.25" customHeight="1" x14ac:dyDescent="0.2">
      <c r="A18" s="46"/>
      <c r="B18" s="46"/>
      <c r="C18" s="46"/>
      <c r="D18" s="46"/>
      <c r="E18" s="46"/>
      <c r="F18" s="46"/>
      <c r="G18" s="46"/>
      <c r="H18" s="46"/>
      <c r="I18" s="46"/>
      <c r="J18" s="46"/>
      <c r="K18" s="46"/>
      <c r="L18" s="46"/>
      <c r="M18" s="46"/>
    </row>
    <row r="19" spans="1:13" ht="25.25" customHeight="1" x14ac:dyDescent="0.2">
      <c r="A19" s="46"/>
      <c r="B19" s="46"/>
      <c r="C19" s="46"/>
      <c r="D19" s="46"/>
      <c r="E19" s="46"/>
      <c r="F19" s="46"/>
      <c r="G19" s="46"/>
      <c r="H19" s="46"/>
      <c r="I19" s="46"/>
      <c r="J19" s="46"/>
      <c r="K19" s="46"/>
      <c r="L19" s="46"/>
      <c r="M19" s="46"/>
    </row>
    <row r="20" spans="1:13" ht="25.25" customHeight="1" x14ac:dyDescent="0.2">
      <c r="A20" s="46"/>
      <c r="B20" s="46"/>
      <c r="C20" s="46"/>
      <c r="D20" s="46"/>
      <c r="E20" s="46"/>
      <c r="F20" s="46"/>
      <c r="G20" s="46"/>
      <c r="H20" s="46"/>
      <c r="I20" s="46"/>
      <c r="J20" s="46"/>
      <c r="K20" s="46"/>
      <c r="L20" s="46"/>
      <c r="M20" s="46"/>
    </row>
    <row r="21" spans="1:13" ht="25.25" customHeight="1" x14ac:dyDescent="0.2">
      <c r="A21" s="46"/>
      <c r="B21" s="46"/>
      <c r="C21" s="46"/>
      <c r="D21" s="46"/>
      <c r="E21" s="46"/>
      <c r="F21" s="46"/>
      <c r="G21" s="46"/>
      <c r="H21" s="46"/>
      <c r="I21" s="46"/>
      <c r="J21" s="46"/>
      <c r="K21" s="46"/>
      <c r="L21" s="46"/>
      <c r="M21" s="46"/>
    </row>
    <row r="22" spans="1:13" ht="25.25" customHeight="1" x14ac:dyDescent="0.2">
      <c r="A22" s="46"/>
      <c r="B22" s="46"/>
      <c r="C22" s="46"/>
      <c r="D22" s="46"/>
      <c r="E22" s="46"/>
      <c r="F22" s="46"/>
      <c r="G22" s="46"/>
      <c r="H22" s="46"/>
      <c r="I22" s="46"/>
      <c r="J22" s="46"/>
      <c r="K22" s="46"/>
      <c r="L22" s="46"/>
      <c r="M22" s="46"/>
    </row>
    <row r="23" spans="1:13" ht="25.25" customHeight="1" x14ac:dyDescent="0.2">
      <c r="A23" s="46"/>
      <c r="B23" s="46"/>
      <c r="C23" s="46"/>
      <c r="D23" s="46"/>
      <c r="E23" s="46"/>
      <c r="F23" s="46"/>
      <c r="G23" s="46"/>
      <c r="H23" s="46"/>
      <c r="I23" s="46"/>
      <c r="J23" s="46"/>
      <c r="K23" s="46"/>
      <c r="L23" s="46"/>
      <c r="M23" s="46"/>
    </row>
    <row r="24" spans="1:13" ht="25.25" customHeight="1" x14ac:dyDescent="0.2">
      <c r="A24" s="46"/>
      <c r="B24" s="46"/>
      <c r="C24" s="46"/>
      <c r="D24" s="46"/>
      <c r="E24" s="46"/>
      <c r="F24" s="46"/>
      <c r="G24" s="46"/>
      <c r="H24" s="46"/>
      <c r="I24" s="46"/>
      <c r="J24" s="46"/>
      <c r="K24" s="46"/>
      <c r="L24" s="46"/>
      <c r="M24" s="46"/>
    </row>
    <row r="25" spans="1:13" ht="25.25" customHeight="1" x14ac:dyDescent="0.2">
      <c r="A25" s="46"/>
      <c r="B25" s="46"/>
      <c r="C25" s="46"/>
      <c r="D25" s="46"/>
      <c r="E25" s="46"/>
      <c r="F25" s="46"/>
      <c r="G25" s="46"/>
      <c r="H25" s="46"/>
      <c r="I25" s="46"/>
      <c r="J25" s="46"/>
      <c r="K25" s="46"/>
      <c r="L25" s="46"/>
      <c r="M25" s="46"/>
    </row>
    <row r="26" spans="1:13" ht="25.25" customHeight="1" x14ac:dyDescent="0.2">
      <c r="A26" s="46"/>
      <c r="B26" s="46"/>
      <c r="C26" s="46"/>
      <c r="D26" s="46"/>
      <c r="E26" s="46"/>
      <c r="F26" s="46"/>
      <c r="G26" s="46"/>
      <c r="H26" s="46"/>
      <c r="I26" s="46"/>
      <c r="J26" s="46"/>
      <c r="K26" s="46"/>
      <c r="L26" s="46"/>
      <c r="M26" s="46"/>
    </row>
    <row r="27" spans="1:13" ht="25.25" customHeight="1" x14ac:dyDescent="0.2">
      <c r="A27" s="46"/>
      <c r="B27" s="46"/>
      <c r="C27" s="46"/>
      <c r="D27" s="46"/>
      <c r="E27" s="46"/>
      <c r="F27" s="46"/>
      <c r="G27" s="46"/>
      <c r="H27" s="46"/>
      <c r="I27" s="46"/>
      <c r="J27" s="46"/>
      <c r="K27" s="46"/>
      <c r="L27" s="46"/>
      <c r="M27" s="46"/>
    </row>
    <row r="28" spans="1:13" ht="25.25" customHeight="1" x14ac:dyDescent="0.2">
      <c r="A28" s="46"/>
      <c r="B28" s="46"/>
      <c r="C28" s="46"/>
      <c r="D28" s="46"/>
      <c r="E28" s="46"/>
      <c r="F28" s="46"/>
      <c r="G28" s="46"/>
      <c r="H28" s="46"/>
      <c r="I28" s="46"/>
      <c r="J28" s="46"/>
      <c r="K28" s="46"/>
      <c r="L28" s="46"/>
      <c r="M28" s="46"/>
    </row>
    <row r="29" spans="1:13" ht="25.25" customHeight="1" x14ac:dyDescent="0.2">
      <c r="A29" s="46"/>
      <c r="B29" s="46"/>
      <c r="C29" s="46"/>
      <c r="D29" s="46"/>
      <c r="E29" s="46"/>
      <c r="F29" s="46"/>
      <c r="G29" s="46"/>
      <c r="H29" s="46"/>
      <c r="I29" s="46"/>
      <c r="J29" s="46"/>
      <c r="K29" s="46"/>
      <c r="L29" s="46"/>
      <c r="M29" s="46"/>
    </row>
  </sheetData>
  <sheetProtection formatCells="0" formatRows="0" selectLockedCells="1"/>
  <mergeCells count="1">
    <mergeCell ref="A1:L1"/>
  </mergeCells>
  <pageMargins left="0.7" right="0.45" top="0.75" bottom="0.75" header="0.3" footer="0.3"/>
  <pageSetup paperSize="9" scale="64" orientation="portrait" horizontalDpi="0" verticalDpi="0"/>
  <headerFooter>
    <oddHeader>&amp;R&amp;"Calibri,Regular"&amp;K000000Proforma © www.headshipsupport.co.uk HS10 2022, Jan 2023 Excel Version</oddHeader>
    <oddFooter>&amp;R&amp;"Calibri,Regular"&amp;K000000&amp;P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U49"/>
  <sheetViews>
    <sheetView zoomScaleNormal="100" zoomScalePageLayoutView="50" workbookViewId="0">
      <selection activeCell="B8" sqref="B8"/>
    </sheetView>
  </sheetViews>
  <sheetFormatPr baseColWidth="10" defaultColWidth="10.83203125" defaultRowHeight="25.25" customHeight="1" x14ac:dyDescent="0.2"/>
  <cols>
    <col min="1" max="1" width="42.33203125" style="12" customWidth="1"/>
    <col min="2" max="2" width="7" style="12" customWidth="1"/>
    <col min="3" max="4" width="11.33203125" style="72" customWidth="1"/>
    <col min="5" max="5" width="7" style="12" customWidth="1"/>
    <col min="6" max="6" width="11.33203125" style="72" customWidth="1"/>
    <col min="7" max="7" width="11" style="72" customWidth="1"/>
    <col min="8" max="8" width="7" style="12" customWidth="1"/>
    <col min="9" max="10" width="11.33203125" style="72" customWidth="1"/>
    <col min="11" max="11" width="10.83203125" style="12"/>
    <col min="12" max="21" width="10.83203125" style="12" hidden="1" customWidth="1"/>
    <col min="22" max="16384" width="10.83203125" style="12"/>
  </cols>
  <sheetData>
    <row r="1" spans="1:20" ht="37.25" customHeight="1" x14ac:dyDescent="0.2">
      <c r="A1" s="473" t="s">
        <v>404</v>
      </c>
      <c r="B1" s="528"/>
      <c r="C1" s="528"/>
      <c r="D1" s="528"/>
      <c r="E1" s="528"/>
      <c r="F1" s="504"/>
      <c r="G1" s="504"/>
      <c r="H1" s="504"/>
      <c r="I1" s="504"/>
      <c r="J1" s="504"/>
    </row>
    <row r="2" spans="1:20" ht="25.25" customHeight="1" x14ac:dyDescent="0.2">
      <c r="A2" s="510" t="s">
        <v>428</v>
      </c>
      <c r="B2" s="525"/>
      <c r="C2" s="525"/>
      <c r="D2" s="525"/>
      <c r="E2" s="525"/>
      <c r="F2" s="525"/>
      <c r="G2" s="525"/>
      <c r="H2" s="525"/>
      <c r="I2" s="525"/>
      <c r="J2" s="525"/>
    </row>
    <row r="3" spans="1:20" ht="84" customHeight="1" x14ac:dyDescent="0.2">
      <c r="A3" s="525"/>
      <c r="B3" s="525"/>
      <c r="C3" s="525"/>
      <c r="D3" s="525"/>
      <c r="E3" s="525"/>
      <c r="F3" s="525"/>
      <c r="G3" s="525"/>
      <c r="H3" s="525"/>
      <c r="I3" s="525"/>
      <c r="J3" s="525"/>
    </row>
    <row r="4" spans="1:20" ht="42" customHeight="1" x14ac:dyDescent="0.2">
      <c r="A4" s="526" t="s">
        <v>396</v>
      </c>
      <c r="B4" s="527"/>
      <c r="C4" s="527"/>
      <c r="D4" s="527"/>
      <c r="E4" s="527"/>
      <c r="F4" s="527"/>
      <c r="G4" s="527"/>
      <c r="H4" s="527"/>
      <c r="I4" s="527"/>
      <c r="J4" s="527"/>
    </row>
    <row r="5" spans="1:20" ht="65" customHeight="1" x14ac:dyDescent="0.2">
      <c r="A5" s="88" t="s">
        <v>256</v>
      </c>
      <c r="B5" s="90" t="s">
        <v>257</v>
      </c>
      <c r="C5" s="487" t="s">
        <v>24</v>
      </c>
      <c r="D5" s="487"/>
      <c r="E5" s="90" t="s">
        <v>257</v>
      </c>
      <c r="F5" s="487" t="s">
        <v>25</v>
      </c>
      <c r="G5" s="487"/>
      <c r="H5" s="90" t="s">
        <v>257</v>
      </c>
      <c r="I5" s="487" t="s">
        <v>26</v>
      </c>
      <c r="J5" s="487"/>
    </row>
    <row r="6" spans="1:20" ht="25.25" customHeight="1" x14ac:dyDescent="0.2">
      <c r="A6" s="88" t="s">
        <v>12</v>
      </c>
      <c r="B6" s="55"/>
      <c r="C6" s="87" t="s">
        <v>45</v>
      </c>
      <c r="D6" s="87" t="s">
        <v>46</v>
      </c>
      <c r="E6" s="55"/>
      <c r="F6" s="87" t="s">
        <v>45</v>
      </c>
      <c r="G6" s="87" t="s">
        <v>46</v>
      </c>
      <c r="H6" s="55"/>
      <c r="I6" s="87" t="s">
        <v>45</v>
      </c>
      <c r="J6" s="87" t="s">
        <v>46</v>
      </c>
      <c r="L6" s="12" t="s">
        <v>258</v>
      </c>
      <c r="M6" s="12" t="s">
        <v>45</v>
      </c>
      <c r="N6" s="12" t="s">
        <v>46</v>
      </c>
      <c r="O6" s="12" t="s">
        <v>258</v>
      </c>
      <c r="P6" s="12" t="s">
        <v>45</v>
      </c>
      <c r="Q6" s="12" t="s">
        <v>46</v>
      </c>
      <c r="R6" s="12" t="s">
        <v>258</v>
      </c>
      <c r="S6" s="12" t="s">
        <v>45</v>
      </c>
      <c r="T6" s="12" t="s">
        <v>46</v>
      </c>
    </row>
    <row r="7" spans="1:20" ht="40.25" customHeight="1" x14ac:dyDescent="0.2">
      <c r="A7" s="89" t="s">
        <v>259</v>
      </c>
      <c r="B7" s="71"/>
      <c r="C7" s="9">
        <v>0.34</v>
      </c>
      <c r="D7" s="9">
        <v>0.01</v>
      </c>
      <c r="E7" s="9"/>
      <c r="F7" s="9">
        <v>0.28000000000000003</v>
      </c>
      <c r="G7" s="9">
        <v>0.01</v>
      </c>
      <c r="H7" s="9"/>
      <c r="I7" s="9">
        <v>0.34</v>
      </c>
      <c r="J7" s="9">
        <v>0.01</v>
      </c>
    </row>
    <row r="8" spans="1:20" ht="25.25" customHeight="1" x14ac:dyDescent="0.2">
      <c r="A8" s="88" t="s">
        <v>151</v>
      </c>
      <c r="B8" s="112"/>
      <c r="C8" s="41"/>
      <c r="D8" s="41"/>
      <c r="E8" s="113"/>
      <c r="F8" s="41"/>
      <c r="G8" s="41"/>
      <c r="H8" s="113"/>
      <c r="I8" s="41"/>
      <c r="J8" s="41"/>
      <c r="L8" s="86" t="e">
        <f>1/$B8</f>
        <v>#DIV/0!</v>
      </c>
      <c r="M8" s="86" t="e">
        <f>(C8-C7)/L8</f>
        <v>#DIV/0!</v>
      </c>
      <c r="N8" s="86" t="e">
        <f>(D8-D7)/L8</f>
        <v>#DIV/0!</v>
      </c>
      <c r="O8" s="86" t="e">
        <f>1/$E8</f>
        <v>#DIV/0!</v>
      </c>
      <c r="P8" s="86" t="e">
        <f>(F8-F7)/O8</f>
        <v>#DIV/0!</v>
      </c>
      <c r="Q8" s="86" t="e">
        <f>(G8-G7)/O8</f>
        <v>#DIV/0!</v>
      </c>
      <c r="R8" s="86" t="e">
        <f>1/$H8</f>
        <v>#DIV/0!</v>
      </c>
      <c r="S8" s="86" t="e">
        <f>(I8-I7)/R8</f>
        <v>#DIV/0!</v>
      </c>
      <c r="T8" s="86" t="e">
        <f>(J8-J7)/R8</f>
        <v>#DIV/0!</v>
      </c>
    </row>
    <row r="9" spans="1:20" ht="25.25" customHeight="1" x14ac:dyDescent="0.2">
      <c r="A9" s="88" t="s">
        <v>260</v>
      </c>
      <c r="B9" s="1"/>
      <c r="C9" s="73" t="e">
        <f>M8</f>
        <v>#DIV/0!</v>
      </c>
      <c r="D9" s="73" t="e">
        <f>N8</f>
        <v>#DIV/0!</v>
      </c>
      <c r="E9" s="53"/>
      <c r="F9" s="73" t="e">
        <f>P8</f>
        <v>#DIV/0!</v>
      </c>
      <c r="G9" s="73" t="e">
        <f>Q8</f>
        <v>#DIV/0!</v>
      </c>
      <c r="H9" s="53"/>
      <c r="I9" s="73" t="e">
        <f>S8</f>
        <v>#DIV/0!</v>
      </c>
      <c r="J9" s="73" t="e">
        <f>T8</f>
        <v>#DIV/0!</v>
      </c>
    </row>
    <row r="10" spans="1:20" ht="40.25" customHeight="1" x14ac:dyDescent="0.2">
      <c r="A10" s="89" t="s">
        <v>259</v>
      </c>
      <c r="B10" s="71"/>
      <c r="C10" s="9">
        <v>0.87</v>
      </c>
      <c r="D10" s="9">
        <v>0.2</v>
      </c>
      <c r="E10" s="9"/>
      <c r="F10" s="9">
        <v>0.86</v>
      </c>
      <c r="G10" s="9">
        <v>0.14000000000000001</v>
      </c>
      <c r="H10" s="9"/>
      <c r="I10" s="9">
        <v>0.88</v>
      </c>
      <c r="J10" s="9">
        <v>0.2</v>
      </c>
    </row>
    <row r="11" spans="1:20" ht="25.25" customHeight="1" x14ac:dyDescent="0.2">
      <c r="A11" s="88" t="s">
        <v>152</v>
      </c>
      <c r="B11" s="112"/>
      <c r="C11" s="41"/>
      <c r="D11" s="41"/>
      <c r="E11" s="113"/>
      <c r="F11" s="41"/>
      <c r="G11" s="41"/>
      <c r="H11" s="113"/>
      <c r="I11" s="41"/>
      <c r="J11" s="41"/>
      <c r="L11" s="86" t="e">
        <f>1/$B11</f>
        <v>#DIV/0!</v>
      </c>
      <c r="M11" s="86" t="e">
        <f>(C11-C10)/L11</f>
        <v>#DIV/0!</v>
      </c>
      <c r="N11" s="86" t="e">
        <f>(D11-D10)/L11</f>
        <v>#DIV/0!</v>
      </c>
      <c r="O11" s="86" t="e">
        <f>1/$E11</f>
        <v>#DIV/0!</v>
      </c>
      <c r="P11" s="86" t="e">
        <f>(F11-F10)/O11</f>
        <v>#DIV/0!</v>
      </c>
      <c r="Q11" s="86" t="e">
        <f>(G11-G10)/O11</f>
        <v>#DIV/0!</v>
      </c>
      <c r="R11" s="86" t="e">
        <f>1/$H11</f>
        <v>#DIV/0!</v>
      </c>
      <c r="S11" s="86" t="e">
        <f>(I11-I10)/R11</f>
        <v>#DIV/0!</v>
      </c>
      <c r="T11" s="86" t="e">
        <f>(J11-J10)/R11</f>
        <v>#DIV/0!</v>
      </c>
    </row>
    <row r="12" spans="1:20" ht="25.25" customHeight="1" x14ac:dyDescent="0.2">
      <c r="A12" s="88" t="s">
        <v>260</v>
      </c>
      <c r="B12" s="1"/>
      <c r="C12" s="73" t="e">
        <f>M11</f>
        <v>#DIV/0!</v>
      </c>
      <c r="D12" s="73" t="e">
        <f>N11</f>
        <v>#DIV/0!</v>
      </c>
      <c r="E12" s="53"/>
      <c r="F12" s="73" t="e">
        <f>P11</f>
        <v>#DIV/0!</v>
      </c>
      <c r="G12" s="73" t="e">
        <f>Q11</f>
        <v>#DIV/0!</v>
      </c>
      <c r="H12" s="53"/>
      <c r="I12" s="73" t="e">
        <f>S11</f>
        <v>#DIV/0!</v>
      </c>
      <c r="J12" s="73" t="e">
        <f>T11</f>
        <v>#DIV/0!</v>
      </c>
    </row>
    <row r="13" spans="1:20" ht="40.25" customHeight="1" x14ac:dyDescent="0.2">
      <c r="A13" s="89" t="s">
        <v>259</v>
      </c>
      <c r="B13" s="71"/>
      <c r="C13" s="9">
        <v>0.99</v>
      </c>
      <c r="D13" s="9">
        <v>0.71</v>
      </c>
      <c r="E13" s="9"/>
      <c r="F13" s="9">
        <v>0.99</v>
      </c>
      <c r="G13" s="9">
        <v>0.61</v>
      </c>
      <c r="H13" s="9"/>
      <c r="I13" s="9">
        <v>0.99</v>
      </c>
      <c r="J13" s="9">
        <v>0.68</v>
      </c>
    </row>
    <row r="14" spans="1:20" ht="25.25" customHeight="1" x14ac:dyDescent="0.2">
      <c r="A14" s="88" t="s">
        <v>261</v>
      </c>
      <c r="B14" s="112"/>
      <c r="C14" s="41"/>
      <c r="D14" s="41"/>
      <c r="E14" s="113"/>
      <c r="F14" s="41"/>
      <c r="G14" s="41"/>
      <c r="H14" s="113"/>
      <c r="I14" s="41"/>
      <c r="J14" s="41"/>
      <c r="L14" s="86" t="e">
        <f>1/$B14</f>
        <v>#DIV/0!</v>
      </c>
      <c r="M14" s="86" t="e">
        <f>(C14-C13)/L14</f>
        <v>#DIV/0!</v>
      </c>
      <c r="N14" s="86" t="e">
        <f>(D14-D13)/L14</f>
        <v>#DIV/0!</v>
      </c>
      <c r="O14" s="86" t="e">
        <f>1/$E14</f>
        <v>#DIV/0!</v>
      </c>
      <c r="P14" s="86" t="e">
        <f>(F14-F13)/O14</f>
        <v>#DIV/0!</v>
      </c>
      <c r="Q14" s="86" t="e">
        <f>(G14-G13)/O14</f>
        <v>#DIV/0!</v>
      </c>
      <c r="R14" s="86" t="e">
        <f>1/$H14</f>
        <v>#DIV/0!</v>
      </c>
      <c r="S14" s="86" t="e">
        <f>(I14-I13)/R14</f>
        <v>#DIV/0!</v>
      </c>
      <c r="T14" s="86" t="e">
        <f>(J14-J13)/R14</f>
        <v>#DIV/0!</v>
      </c>
    </row>
    <row r="15" spans="1:20" ht="25.25" customHeight="1" x14ac:dyDescent="0.2">
      <c r="A15" s="88" t="s">
        <v>260</v>
      </c>
      <c r="B15" s="1"/>
      <c r="C15" s="73" t="e">
        <f>M14</f>
        <v>#DIV/0!</v>
      </c>
      <c r="D15" s="73" t="e">
        <f>N14</f>
        <v>#DIV/0!</v>
      </c>
      <c r="E15" s="53"/>
      <c r="F15" s="73" t="e">
        <f>P14</f>
        <v>#DIV/0!</v>
      </c>
      <c r="G15" s="73" t="e">
        <f>Q14</f>
        <v>#DIV/0!</v>
      </c>
      <c r="H15" s="53"/>
      <c r="I15" s="73" t="e">
        <f>S14</f>
        <v>#DIV/0!</v>
      </c>
      <c r="J15" s="73" t="e">
        <f>T14</f>
        <v>#DIV/0!</v>
      </c>
    </row>
    <row r="16" spans="1:20" ht="25.25" customHeight="1" x14ac:dyDescent="0.2">
      <c r="A16"/>
      <c r="B16"/>
      <c r="C16"/>
      <c r="D16"/>
      <c r="E16"/>
      <c r="F16"/>
      <c r="G16"/>
      <c r="H16"/>
      <c r="I16"/>
      <c r="J16"/>
    </row>
    <row r="17" spans="1:20" ht="25.25" customHeight="1" x14ac:dyDescent="0.2">
      <c r="A17"/>
      <c r="B17"/>
      <c r="C17"/>
      <c r="D17"/>
      <c r="E17"/>
      <c r="F17"/>
      <c r="G17"/>
      <c r="H17"/>
      <c r="I17"/>
      <c r="J17"/>
    </row>
    <row r="18" spans="1:20" ht="25.25" customHeight="1" x14ac:dyDescent="0.2">
      <c r="A18"/>
      <c r="B18"/>
      <c r="C18"/>
      <c r="D18"/>
      <c r="E18"/>
      <c r="F18"/>
      <c r="G18"/>
      <c r="H18"/>
      <c r="I18"/>
      <c r="J18"/>
    </row>
    <row r="19" spans="1:20" ht="25.25" customHeight="1" x14ac:dyDescent="0.2">
      <c r="A19"/>
      <c r="B19"/>
      <c r="C19"/>
      <c r="D19"/>
      <c r="E19"/>
      <c r="F19"/>
      <c r="G19"/>
      <c r="H19"/>
      <c r="I19"/>
      <c r="J19"/>
    </row>
    <row r="20" spans="1:20" ht="25.25" customHeight="1" x14ac:dyDescent="0.2">
      <c r="A20"/>
      <c r="B20"/>
      <c r="C20"/>
      <c r="D20"/>
      <c r="E20"/>
      <c r="F20"/>
      <c r="G20"/>
      <c r="H20"/>
      <c r="I20"/>
      <c r="J20"/>
    </row>
    <row r="22" spans="1:20" ht="65" customHeight="1" x14ac:dyDescent="0.2">
      <c r="A22" s="88" t="s">
        <v>262</v>
      </c>
      <c r="B22" s="90" t="s">
        <v>257</v>
      </c>
      <c r="C22" s="487" t="s">
        <v>24</v>
      </c>
      <c r="D22" s="487"/>
      <c r="E22" s="90" t="s">
        <v>257</v>
      </c>
      <c r="F22" s="487" t="s">
        <v>25</v>
      </c>
      <c r="G22" s="487"/>
      <c r="H22" s="90" t="s">
        <v>257</v>
      </c>
      <c r="I22" s="487" t="s">
        <v>26</v>
      </c>
      <c r="J22" s="487"/>
    </row>
    <row r="23" spans="1:20" ht="25.25" customHeight="1" x14ac:dyDescent="0.2">
      <c r="A23" s="88" t="s">
        <v>12</v>
      </c>
      <c r="B23" s="55"/>
      <c r="C23" s="87" t="s">
        <v>45</v>
      </c>
      <c r="D23" s="87" t="s">
        <v>46</v>
      </c>
      <c r="E23" s="55"/>
      <c r="F23" s="87" t="s">
        <v>45</v>
      </c>
      <c r="G23" s="87" t="s">
        <v>46</v>
      </c>
      <c r="H23" s="55"/>
      <c r="I23" s="87" t="s">
        <v>45</v>
      </c>
      <c r="J23" s="87" t="s">
        <v>46</v>
      </c>
      <c r="L23" s="12" t="s">
        <v>258</v>
      </c>
      <c r="M23" s="12" t="s">
        <v>45</v>
      </c>
      <c r="N23" s="12" t="s">
        <v>46</v>
      </c>
      <c r="O23" s="12" t="s">
        <v>258</v>
      </c>
      <c r="P23" s="12" t="s">
        <v>45</v>
      </c>
      <c r="Q23" s="12" t="s">
        <v>46</v>
      </c>
      <c r="R23" s="12" t="s">
        <v>258</v>
      </c>
      <c r="S23" s="12" t="s">
        <v>45</v>
      </c>
      <c r="T23" s="12" t="s">
        <v>46</v>
      </c>
    </row>
    <row r="24" spans="1:20" ht="40.25" customHeight="1" x14ac:dyDescent="0.2">
      <c r="A24" s="89" t="s">
        <v>259</v>
      </c>
      <c r="B24" s="71"/>
      <c r="C24" s="9">
        <v>0.34</v>
      </c>
      <c r="D24" s="9">
        <v>0.01</v>
      </c>
      <c r="E24" s="9"/>
      <c r="F24" s="9">
        <v>0.28000000000000003</v>
      </c>
      <c r="G24" s="9">
        <v>0.01</v>
      </c>
      <c r="H24" s="9"/>
      <c r="I24" s="9">
        <v>0.34</v>
      </c>
      <c r="J24" s="9">
        <v>0.01</v>
      </c>
    </row>
    <row r="25" spans="1:20" ht="25.25" customHeight="1" x14ac:dyDescent="0.2">
      <c r="A25" s="88" t="s">
        <v>151</v>
      </c>
      <c r="B25" s="112"/>
      <c r="C25" s="41"/>
      <c r="D25" s="41"/>
      <c r="E25" s="113"/>
      <c r="F25" s="41"/>
      <c r="G25" s="41"/>
      <c r="H25" s="113"/>
      <c r="I25" s="41"/>
      <c r="J25" s="41"/>
      <c r="L25" s="86" t="e">
        <f>1/$B25</f>
        <v>#DIV/0!</v>
      </c>
      <c r="M25" s="86" t="e">
        <f>(C25-C24)/L25</f>
        <v>#DIV/0!</v>
      </c>
      <c r="N25" s="86" t="e">
        <f>(D25-D24)/L25</f>
        <v>#DIV/0!</v>
      </c>
      <c r="O25" s="86" t="e">
        <f>1/$E25</f>
        <v>#DIV/0!</v>
      </c>
      <c r="P25" s="86" t="e">
        <f>(F25-F24)/O25</f>
        <v>#DIV/0!</v>
      </c>
      <c r="Q25" s="86" t="e">
        <f>(G25-G24)/O25</f>
        <v>#DIV/0!</v>
      </c>
      <c r="R25" s="86" t="e">
        <f>1/$H25</f>
        <v>#DIV/0!</v>
      </c>
      <c r="S25" s="86" t="e">
        <f>(I25-I24)/R25</f>
        <v>#DIV/0!</v>
      </c>
      <c r="T25" s="86" t="e">
        <f>(J25-J24)/R25</f>
        <v>#DIV/0!</v>
      </c>
    </row>
    <row r="26" spans="1:20" ht="25.25" customHeight="1" x14ac:dyDescent="0.2">
      <c r="A26" s="88" t="s">
        <v>260</v>
      </c>
      <c r="B26" s="1"/>
      <c r="C26" s="73" t="e">
        <f>M25</f>
        <v>#DIV/0!</v>
      </c>
      <c r="D26" s="73" t="e">
        <f>N25</f>
        <v>#DIV/0!</v>
      </c>
      <c r="E26" s="53"/>
      <c r="F26" s="73" t="e">
        <f>P25</f>
        <v>#DIV/0!</v>
      </c>
      <c r="G26" s="73" t="e">
        <f>Q25</f>
        <v>#DIV/0!</v>
      </c>
      <c r="H26" s="53"/>
      <c r="I26" s="73" t="e">
        <f>S25</f>
        <v>#DIV/0!</v>
      </c>
      <c r="J26" s="73" t="e">
        <f>T25</f>
        <v>#DIV/0!</v>
      </c>
    </row>
    <row r="27" spans="1:20" ht="40.25" customHeight="1" x14ac:dyDescent="0.2">
      <c r="A27" s="89" t="s">
        <v>259</v>
      </c>
      <c r="B27" s="71"/>
      <c r="C27" s="9">
        <v>0.87</v>
      </c>
      <c r="D27" s="9">
        <v>0.2</v>
      </c>
      <c r="E27" s="9"/>
      <c r="F27" s="9">
        <v>0.86</v>
      </c>
      <c r="G27" s="9">
        <v>0.14000000000000001</v>
      </c>
      <c r="H27" s="9"/>
      <c r="I27" s="9">
        <v>0.88</v>
      </c>
      <c r="J27" s="9">
        <v>0.2</v>
      </c>
    </row>
    <row r="28" spans="1:20" ht="25.25" customHeight="1" x14ac:dyDescent="0.2">
      <c r="A28" s="88" t="s">
        <v>152</v>
      </c>
      <c r="B28" s="112"/>
      <c r="C28" s="41"/>
      <c r="D28" s="41"/>
      <c r="E28" s="113"/>
      <c r="F28" s="41"/>
      <c r="G28" s="41"/>
      <c r="H28" s="113"/>
      <c r="I28" s="41"/>
      <c r="J28" s="41"/>
      <c r="L28" s="86" t="e">
        <f>1/$B28</f>
        <v>#DIV/0!</v>
      </c>
      <c r="M28" s="86" t="e">
        <f>(C28-C27)/L28</f>
        <v>#DIV/0!</v>
      </c>
      <c r="N28" s="86" t="e">
        <f>(D28-D27)/L28</f>
        <v>#DIV/0!</v>
      </c>
      <c r="O28" s="86" t="e">
        <f>1/$E28</f>
        <v>#DIV/0!</v>
      </c>
      <c r="P28" s="86" t="e">
        <f>(F28-F27)/O28</f>
        <v>#DIV/0!</v>
      </c>
      <c r="Q28" s="86" t="e">
        <f>(G28-G27)/O28</f>
        <v>#DIV/0!</v>
      </c>
      <c r="R28" s="86" t="e">
        <f>1/$H28</f>
        <v>#DIV/0!</v>
      </c>
      <c r="S28" s="86" t="e">
        <f>(I28-I27)/R28</f>
        <v>#DIV/0!</v>
      </c>
      <c r="T28" s="86" t="e">
        <f>(J28-J27)/R28</f>
        <v>#DIV/0!</v>
      </c>
    </row>
    <row r="29" spans="1:20" ht="25.25" customHeight="1" x14ac:dyDescent="0.2">
      <c r="A29" s="88" t="s">
        <v>260</v>
      </c>
      <c r="B29" s="1"/>
      <c r="C29" s="73" t="e">
        <f>M28</f>
        <v>#DIV/0!</v>
      </c>
      <c r="D29" s="73" t="e">
        <f>N28</f>
        <v>#DIV/0!</v>
      </c>
      <c r="E29" s="53"/>
      <c r="F29" s="73" t="e">
        <f>P28</f>
        <v>#DIV/0!</v>
      </c>
      <c r="G29" s="73" t="e">
        <f>Q28</f>
        <v>#DIV/0!</v>
      </c>
      <c r="H29" s="53"/>
      <c r="I29" s="73" t="e">
        <f>S28</f>
        <v>#DIV/0!</v>
      </c>
      <c r="J29" s="73" t="e">
        <f>T28</f>
        <v>#DIV/0!</v>
      </c>
    </row>
    <row r="30" spans="1:20" ht="40.25" customHeight="1" x14ac:dyDescent="0.2">
      <c r="A30" s="89" t="s">
        <v>259</v>
      </c>
      <c r="B30" s="71"/>
      <c r="C30" s="9">
        <v>0.99</v>
      </c>
      <c r="D30" s="9">
        <v>0.71</v>
      </c>
      <c r="E30" s="9"/>
      <c r="F30" s="9">
        <v>0.99</v>
      </c>
      <c r="G30" s="9">
        <v>0.61</v>
      </c>
      <c r="H30" s="9"/>
      <c r="I30" s="9">
        <v>0.99</v>
      </c>
      <c r="J30" s="9">
        <v>0.68</v>
      </c>
    </row>
    <row r="31" spans="1:20" ht="25.25" customHeight="1" x14ac:dyDescent="0.2">
      <c r="A31" s="88" t="s">
        <v>261</v>
      </c>
      <c r="B31" s="112"/>
      <c r="C31" s="41"/>
      <c r="D31" s="41"/>
      <c r="E31" s="113"/>
      <c r="F31" s="41"/>
      <c r="G31" s="41"/>
      <c r="H31" s="113"/>
      <c r="I31" s="41"/>
      <c r="J31" s="41"/>
      <c r="L31" s="86" t="e">
        <f>1/$B31</f>
        <v>#DIV/0!</v>
      </c>
      <c r="M31" s="86" t="e">
        <f>(C31-C30)/L31</f>
        <v>#DIV/0!</v>
      </c>
      <c r="N31" s="86" t="e">
        <f>(D31-D30)/L31</f>
        <v>#DIV/0!</v>
      </c>
      <c r="O31" s="86" t="e">
        <f>1/$E31</f>
        <v>#DIV/0!</v>
      </c>
      <c r="P31" s="86" t="e">
        <f>(F31-F30)/O31</f>
        <v>#DIV/0!</v>
      </c>
      <c r="Q31" s="86" t="e">
        <f>(G31-G30)/O31</f>
        <v>#DIV/0!</v>
      </c>
      <c r="R31" s="86" t="e">
        <f>1/$H31</f>
        <v>#DIV/0!</v>
      </c>
      <c r="S31" s="86" t="e">
        <f>(I31-I30)/R31</f>
        <v>#DIV/0!</v>
      </c>
      <c r="T31" s="86" t="e">
        <f>(J31-J30)/R31</f>
        <v>#DIV/0!</v>
      </c>
    </row>
    <row r="32" spans="1:20" ht="25.25" customHeight="1" x14ac:dyDescent="0.2">
      <c r="A32" s="88" t="s">
        <v>260</v>
      </c>
      <c r="B32" s="1"/>
      <c r="C32" s="73" t="e">
        <f>M31</f>
        <v>#DIV/0!</v>
      </c>
      <c r="D32" s="73" t="e">
        <f>N31</f>
        <v>#DIV/0!</v>
      </c>
      <c r="E32" s="53"/>
      <c r="F32" s="73" t="e">
        <f>P31</f>
        <v>#DIV/0!</v>
      </c>
      <c r="G32" s="73" t="e">
        <f>Q31</f>
        <v>#DIV/0!</v>
      </c>
      <c r="H32" s="53"/>
      <c r="I32" s="73" t="e">
        <f>S31</f>
        <v>#DIV/0!</v>
      </c>
      <c r="J32" s="73" t="e">
        <f>T31</f>
        <v>#DIV/0!</v>
      </c>
    </row>
    <row r="39" spans="1:20" ht="65" customHeight="1" x14ac:dyDescent="0.2">
      <c r="A39" s="88" t="s">
        <v>263</v>
      </c>
      <c r="B39" s="90" t="s">
        <v>257</v>
      </c>
      <c r="C39" s="487" t="s">
        <v>24</v>
      </c>
      <c r="D39" s="487"/>
      <c r="E39" s="90" t="s">
        <v>257</v>
      </c>
      <c r="F39" s="487" t="s">
        <v>25</v>
      </c>
      <c r="G39" s="487"/>
      <c r="H39" s="90" t="s">
        <v>257</v>
      </c>
      <c r="I39" s="487" t="s">
        <v>26</v>
      </c>
      <c r="J39" s="487"/>
    </row>
    <row r="40" spans="1:20" ht="25.25" customHeight="1" x14ac:dyDescent="0.2">
      <c r="A40" s="88" t="s">
        <v>12</v>
      </c>
      <c r="B40" s="55"/>
      <c r="C40" s="87" t="s">
        <v>45</v>
      </c>
      <c r="D40" s="87" t="s">
        <v>46</v>
      </c>
      <c r="E40" s="55"/>
      <c r="F40" s="87" t="s">
        <v>45</v>
      </c>
      <c r="G40" s="87" t="s">
        <v>46</v>
      </c>
      <c r="H40" s="55"/>
      <c r="I40" s="87" t="s">
        <v>45</v>
      </c>
      <c r="J40" s="87" t="s">
        <v>46</v>
      </c>
      <c r="L40" s="12" t="s">
        <v>258</v>
      </c>
      <c r="M40" s="12" t="s">
        <v>45</v>
      </c>
      <c r="N40" s="12" t="s">
        <v>46</v>
      </c>
      <c r="O40" s="12" t="s">
        <v>258</v>
      </c>
      <c r="P40" s="12" t="s">
        <v>45</v>
      </c>
      <c r="Q40" s="12" t="s">
        <v>46</v>
      </c>
      <c r="R40" s="12" t="s">
        <v>258</v>
      </c>
      <c r="S40" s="12" t="s">
        <v>45</v>
      </c>
      <c r="T40" s="12" t="s">
        <v>46</v>
      </c>
    </row>
    <row r="41" spans="1:20" ht="40.25" customHeight="1" x14ac:dyDescent="0.2">
      <c r="A41" s="89" t="s">
        <v>264</v>
      </c>
      <c r="B41" s="71"/>
      <c r="C41" s="9">
        <v>0.35</v>
      </c>
      <c r="D41" s="9">
        <v>0.04</v>
      </c>
      <c r="E41" s="9"/>
      <c r="F41" s="9">
        <v>0.28999999999999998</v>
      </c>
      <c r="G41" s="9">
        <v>0</v>
      </c>
      <c r="H41" s="9"/>
      <c r="I41" s="9">
        <v>0.26</v>
      </c>
      <c r="J41" s="9">
        <v>0.01</v>
      </c>
    </row>
    <row r="42" spans="1:20" ht="25.25" customHeight="1" x14ac:dyDescent="0.2">
      <c r="A42" s="88" t="s">
        <v>265</v>
      </c>
      <c r="B42" s="112"/>
      <c r="C42" s="41"/>
      <c r="D42" s="41"/>
      <c r="E42" s="113"/>
      <c r="F42" s="41"/>
      <c r="G42" s="41"/>
      <c r="H42" s="113"/>
      <c r="I42" s="41"/>
      <c r="J42" s="41"/>
      <c r="L42" s="86" t="e">
        <f>1/$B42</f>
        <v>#DIV/0!</v>
      </c>
      <c r="M42" s="86" t="e">
        <f>(C42-C41)/L42</f>
        <v>#DIV/0!</v>
      </c>
      <c r="N42" s="86" t="e">
        <f>(D42-D41)/L42</f>
        <v>#DIV/0!</v>
      </c>
      <c r="O42" s="86" t="e">
        <f>1/$E42</f>
        <v>#DIV/0!</v>
      </c>
      <c r="P42" s="86" t="e">
        <f>(F42-F41)/O42</f>
        <v>#DIV/0!</v>
      </c>
      <c r="Q42" s="86" t="e">
        <f>(G42-G41)/O42</f>
        <v>#DIV/0!</v>
      </c>
      <c r="R42" s="86" t="e">
        <f>1/$H42</f>
        <v>#DIV/0!</v>
      </c>
      <c r="S42" s="86" t="e">
        <f>(I42-I41)/R42</f>
        <v>#DIV/0!</v>
      </c>
      <c r="T42" s="86" t="e">
        <f>(J42-J41)/R42</f>
        <v>#DIV/0!</v>
      </c>
    </row>
    <row r="43" spans="1:20" ht="25.25" customHeight="1" x14ac:dyDescent="0.2">
      <c r="A43" s="88" t="s">
        <v>260</v>
      </c>
      <c r="B43" s="1"/>
      <c r="C43" s="73" t="e">
        <f>M42</f>
        <v>#DIV/0!</v>
      </c>
      <c r="D43" s="73" t="e">
        <f>N42</f>
        <v>#DIV/0!</v>
      </c>
      <c r="E43" s="53"/>
      <c r="F43" s="73" t="e">
        <f>P42</f>
        <v>#DIV/0!</v>
      </c>
      <c r="G43" s="73" t="e">
        <f>Q42</f>
        <v>#DIV/0!</v>
      </c>
      <c r="H43" s="53"/>
      <c r="I43" s="73" t="e">
        <f>S42</f>
        <v>#DIV/0!</v>
      </c>
      <c r="J43" s="73" t="e">
        <f>T42</f>
        <v>#DIV/0!</v>
      </c>
    </row>
    <row r="44" spans="1:20" ht="40.25" customHeight="1" x14ac:dyDescent="0.2">
      <c r="A44" s="89" t="s">
        <v>264</v>
      </c>
      <c r="B44" s="71"/>
      <c r="C44" s="9">
        <v>0.84</v>
      </c>
      <c r="D44" s="9">
        <v>0.23</v>
      </c>
      <c r="E44" s="9"/>
      <c r="F44" s="9">
        <v>0.85</v>
      </c>
      <c r="G44" s="9">
        <v>0.09</v>
      </c>
      <c r="H44" s="9"/>
      <c r="I44" s="9">
        <v>0.82</v>
      </c>
      <c r="J44" s="9">
        <v>0.16</v>
      </c>
    </row>
    <row r="45" spans="1:20" ht="25.25" customHeight="1" x14ac:dyDescent="0.2">
      <c r="A45" s="88" t="s">
        <v>266</v>
      </c>
      <c r="B45" s="112"/>
      <c r="C45" s="41"/>
      <c r="D45" s="41"/>
      <c r="E45" s="113"/>
      <c r="F45" s="41"/>
      <c r="G45" s="41"/>
      <c r="H45" s="113"/>
      <c r="I45" s="41"/>
      <c r="J45" s="41"/>
      <c r="L45" s="86" t="e">
        <f>1/$B45</f>
        <v>#DIV/0!</v>
      </c>
      <c r="M45" s="86" t="e">
        <f>(C45-C44)/L45</f>
        <v>#DIV/0!</v>
      </c>
      <c r="N45" s="86" t="e">
        <f>(D45-D44)/L45</f>
        <v>#DIV/0!</v>
      </c>
      <c r="O45" s="86" t="e">
        <f>1/$E45</f>
        <v>#DIV/0!</v>
      </c>
      <c r="P45" s="86" t="e">
        <f>(F45-F44)/O45</f>
        <v>#DIV/0!</v>
      </c>
      <c r="Q45" s="86" t="e">
        <f>(G45-G44)/O45</f>
        <v>#DIV/0!</v>
      </c>
      <c r="R45" s="86" t="e">
        <f>1/$H45</f>
        <v>#DIV/0!</v>
      </c>
      <c r="S45" s="86" t="e">
        <f>(I45-I44)/R45</f>
        <v>#DIV/0!</v>
      </c>
      <c r="T45" s="86" t="e">
        <f>(J45-J44)/R45</f>
        <v>#DIV/0!</v>
      </c>
    </row>
    <row r="46" spans="1:20" ht="25.25" customHeight="1" x14ac:dyDescent="0.2">
      <c r="A46" s="88" t="s">
        <v>260</v>
      </c>
      <c r="B46" s="1"/>
      <c r="C46" s="73" t="e">
        <f>M45</f>
        <v>#DIV/0!</v>
      </c>
      <c r="D46" s="73" t="e">
        <f>N45</f>
        <v>#DIV/0!</v>
      </c>
      <c r="E46" s="53"/>
      <c r="F46" s="73" t="e">
        <f>P45</f>
        <v>#DIV/0!</v>
      </c>
      <c r="G46" s="73" t="e">
        <f>Q45</f>
        <v>#DIV/0!</v>
      </c>
      <c r="H46" s="53"/>
      <c r="I46" s="73" t="e">
        <f>S45</f>
        <v>#DIV/0!</v>
      </c>
      <c r="J46" s="73" t="e">
        <f>T45</f>
        <v>#DIV/0!</v>
      </c>
    </row>
    <row r="47" spans="1:20" ht="40.25" customHeight="1" x14ac:dyDescent="0.2">
      <c r="A47" s="89" t="s">
        <v>264</v>
      </c>
      <c r="B47" s="71"/>
      <c r="C47" s="9">
        <v>0.98</v>
      </c>
      <c r="D47" s="9">
        <v>0.63</v>
      </c>
      <c r="E47" s="9"/>
      <c r="F47" s="9">
        <v>0.99</v>
      </c>
      <c r="G47" s="9">
        <v>0.51</v>
      </c>
      <c r="H47" s="9"/>
      <c r="I47" s="9">
        <v>0.99</v>
      </c>
      <c r="J47" s="9">
        <v>0.63</v>
      </c>
    </row>
    <row r="48" spans="1:20" ht="25.25" customHeight="1" x14ac:dyDescent="0.2">
      <c r="A48" s="88" t="s">
        <v>267</v>
      </c>
      <c r="B48" s="112"/>
      <c r="C48" s="41"/>
      <c r="D48" s="41"/>
      <c r="E48" s="113"/>
      <c r="F48" s="41"/>
      <c r="G48" s="41"/>
      <c r="H48" s="113"/>
      <c r="I48" s="41"/>
      <c r="J48" s="41"/>
      <c r="L48" s="86" t="e">
        <f>1/$B48</f>
        <v>#DIV/0!</v>
      </c>
      <c r="M48" s="86" t="e">
        <f>(C48-C47)/L48</f>
        <v>#DIV/0!</v>
      </c>
      <c r="N48" s="86" t="e">
        <f>(D48-D47)/L48</f>
        <v>#DIV/0!</v>
      </c>
      <c r="O48" s="86" t="e">
        <f>1/$E48</f>
        <v>#DIV/0!</v>
      </c>
      <c r="P48" s="86" t="e">
        <f>(F48-F47)/O48</f>
        <v>#DIV/0!</v>
      </c>
      <c r="Q48" s="86" t="e">
        <f>(G48-G47)/O48</f>
        <v>#DIV/0!</v>
      </c>
      <c r="R48" s="86" t="e">
        <f>1/$H48</f>
        <v>#DIV/0!</v>
      </c>
      <c r="S48" s="86" t="e">
        <f>(I48-I47)/R48</f>
        <v>#DIV/0!</v>
      </c>
      <c r="T48" s="86" t="e">
        <f>(J48-J47)/R48</f>
        <v>#DIV/0!</v>
      </c>
    </row>
    <row r="49" spans="1:10" ht="25.25" customHeight="1" x14ac:dyDescent="0.2">
      <c r="A49" s="88" t="s">
        <v>260</v>
      </c>
      <c r="B49" s="1"/>
      <c r="C49" s="73" t="e">
        <f>M48</f>
        <v>#DIV/0!</v>
      </c>
      <c r="D49" s="73" t="e">
        <f>N48</f>
        <v>#DIV/0!</v>
      </c>
      <c r="E49" s="53"/>
      <c r="F49" s="73" t="e">
        <f>P48</f>
        <v>#DIV/0!</v>
      </c>
      <c r="G49" s="73" t="e">
        <f>Q48</f>
        <v>#DIV/0!</v>
      </c>
      <c r="H49" s="53"/>
      <c r="I49" s="73" t="e">
        <f>S48</f>
        <v>#DIV/0!</v>
      </c>
      <c r="J49" s="73" t="e">
        <f>T48</f>
        <v>#DIV/0!</v>
      </c>
    </row>
  </sheetData>
  <sheetProtection algorithmName="SHA-512" hashValue="N0JaOpKQPjU+rHxosOD9d9efioYLbSImrO7xfIO5WZeHfHTMmGj6QGzTwozRZRLBDK/g7vDzXwsVF9JQUfWFoA==" saltValue="jEoLXPkw08y6zfZK5/+nbA==" spinCount="100000" sheet="1" selectLockedCells="1"/>
  <mergeCells count="12">
    <mergeCell ref="A2:J3"/>
    <mergeCell ref="A4:J4"/>
    <mergeCell ref="A1:J1"/>
    <mergeCell ref="C39:D39"/>
    <mergeCell ref="F39:G39"/>
    <mergeCell ref="I39:J39"/>
    <mergeCell ref="I5:J5"/>
    <mergeCell ref="F5:G5"/>
    <mergeCell ref="C5:D5"/>
    <mergeCell ref="C22:D22"/>
    <mergeCell ref="F22:G22"/>
    <mergeCell ref="I22:J22"/>
  </mergeCells>
  <conditionalFormatting sqref="C9:D9">
    <cfRule type="cellIs" dxfId="359" priority="135" stopIfTrue="1" operator="between">
      <formula>0.99</formula>
      <formula>-0.99</formula>
    </cfRule>
    <cfRule type="cellIs" dxfId="358" priority="134" stopIfTrue="1" operator="between">
      <formula>-1.99</formula>
      <formula>-1</formula>
    </cfRule>
    <cfRule type="cellIs" dxfId="357" priority="133" stopIfTrue="1" operator="between">
      <formula>1.99</formula>
      <formula>1</formula>
    </cfRule>
    <cfRule type="cellIs" dxfId="356" priority="132" stopIfTrue="1" operator="lessThan">
      <formula>-1.99</formula>
    </cfRule>
    <cfRule type="cellIs" dxfId="355" priority="131" stopIfTrue="1" operator="greaterThan">
      <formula>1.99</formula>
    </cfRule>
  </conditionalFormatting>
  <conditionalFormatting sqref="C12:D12">
    <cfRule type="cellIs" dxfId="354" priority="116" stopIfTrue="1" operator="greaterThan">
      <formula>1.99</formula>
    </cfRule>
    <cfRule type="cellIs" dxfId="353" priority="117" stopIfTrue="1" operator="lessThan">
      <formula>-1.99</formula>
    </cfRule>
    <cfRule type="cellIs" dxfId="352" priority="118" stopIfTrue="1" operator="between">
      <formula>1.99</formula>
      <formula>1</formula>
    </cfRule>
    <cfRule type="cellIs" dxfId="351" priority="119" stopIfTrue="1" operator="between">
      <formula>-1.99</formula>
      <formula>-1</formula>
    </cfRule>
    <cfRule type="cellIs" dxfId="350" priority="120" stopIfTrue="1" operator="between">
      <formula>0.99</formula>
      <formula>-0.99</formula>
    </cfRule>
  </conditionalFormatting>
  <conditionalFormatting sqref="C15:D15">
    <cfRule type="cellIs" dxfId="349" priority="103" stopIfTrue="1" operator="between">
      <formula>1.99</formula>
      <formula>1</formula>
    </cfRule>
    <cfRule type="cellIs" dxfId="348" priority="105" stopIfTrue="1" operator="between">
      <formula>0.99</formula>
      <formula>-0.99</formula>
    </cfRule>
    <cfRule type="cellIs" dxfId="347" priority="104" stopIfTrue="1" operator="between">
      <formula>-1.99</formula>
      <formula>-1</formula>
    </cfRule>
    <cfRule type="cellIs" dxfId="346" priority="101" stopIfTrue="1" operator="greaterThan">
      <formula>1.99</formula>
    </cfRule>
    <cfRule type="cellIs" dxfId="345" priority="102" stopIfTrue="1" operator="lessThan">
      <formula>-1.99</formula>
    </cfRule>
  </conditionalFormatting>
  <conditionalFormatting sqref="C26:D26">
    <cfRule type="cellIs" dxfId="344" priority="90" stopIfTrue="1" operator="between">
      <formula>0.99</formula>
      <formula>-0.99</formula>
    </cfRule>
    <cfRule type="cellIs" dxfId="343" priority="89" stopIfTrue="1" operator="between">
      <formula>-1.99</formula>
      <formula>-1</formula>
    </cfRule>
    <cfRule type="cellIs" dxfId="342" priority="88" stopIfTrue="1" operator="between">
      <formula>1.99</formula>
      <formula>1</formula>
    </cfRule>
    <cfRule type="cellIs" dxfId="341" priority="87" stopIfTrue="1" operator="lessThan">
      <formula>-1.99</formula>
    </cfRule>
    <cfRule type="cellIs" dxfId="340" priority="86" stopIfTrue="1" operator="greaterThan">
      <formula>1.99</formula>
    </cfRule>
  </conditionalFormatting>
  <conditionalFormatting sqref="C29:D29">
    <cfRule type="cellIs" dxfId="339" priority="71" stopIfTrue="1" operator="greaterThan">
      <formula>1.99</formula>
    </cfRule>
    <cfRule type="cellIs" dxfId="338" priority="75" stopIfTrue="1" operator="between">
      <formula>0.99</formula>
      <formula>-0.99</formula>
    </cfRule>
    <cfRule type="cellIs" dxfId="337" priority="72" stopIfTrue="1" operator="lessThan">
      <formula>-1.99</formula>
    </cfRule>
    <cfRule type="cellIs" dxfId="336" priority="73" stopIfTrue="1" operator="between">
      <formula>1.99</formula>
      <formula>1</formula>
    </cfRule>
    <cfRule type="cellIs" dxfId="335" priority="74" stopIfTrue="1" operator="between">
      <formula>-1.99</formula>
      <formula>-1</formula>
    </cfRule>
  </conditionalFormatting>
  <conditionalFormatting sqref="C32:D32">
    <cfRule type="cellIs" dxfId="334" priority="57" stopIfTrue="1" operator="lessThan">
      <formula>-1.99</formula>
    </cfRule>
    <cfRule type="cellIs" dxfId="333" priority="60" stopIfTrue="1" operator="between">
      <formula>0.99</formula>
      <formula>-0.99</formula>
    </cfRule>
    <cfRule type="cellIs" dxfId="332" priority="59" stopIfTrue="1" operator="between">
      <formula>-1.99</formula>
      <formula>-1</formula>
    </cfRule>
    <cfRule type="cellIs" dxfId="331" priority="58" stopIfTrue="1" operator="between">
      <formula>1.99</formula>
      <formula>1</formula>
    </cfRule>
    <cfRule type="cellIs" dxfId="330" priority="56" stopIfTrue="1" operator="greaterThan">
      <formula>1.99</formula>
    </cfRule>
  </conditionalFormatting>
  <conditionalFormatting sqref="C43:D43">
    <cfRule type="cellIs" dxfId="329" priority="41" stopIfTrue="1" operator="greaterThan">
      <formula>1.99</formula>
    </cfRule>
    <cfRule type="cellIs" dxfId="328" priority="45" stopIfTrue="1" operator="between">
      <formula>0.99</formula>
      <formula>-0.99</formula>
    </cfRule>
    <cfRule type="cellIs" dxfId="327" priority="42" stopIfTrue="1" operator="lessThan">
      <formula>-1.99</formula>
    </cfRule>
    <cfRule type="cellIs" dxfId="326" priority="43" stopIfTrue="1" operator="between">
      <formula>1.99</formula>
      <formula>1</formula>
    </cfRule>
    <cfRule type="cellIs" dxfId="325" priority="44" stopIfTrue="1" operator="between">
      <formula>-1.99</formula>
      <formula>-1</formula>
    </cfRule>
  </conditionalFormatting>
  <conditionalFormatting sqref="C46:D46">
    <cfRule type="cellIs" dxfId="324" priority="29" stopIfTrue="1" operator="between">
      <formula>-1.99</formula>
      <formula>-1</formula>
    </cfRule>
    <cfRule type="cellIs" dxfId="323" priority="30" stopIfTrue="1" operator="between">
      <formula>0.99</formula>
      <formula>-0.99</formula>
    </cfRule>
    <cfRule type="cellIs" dxfId="322" priority="27" stopIfTrue="1" operator="lessThan">
      <formula>-1.99</formula>
    </cfRule>
    <cfRule type="cellIs" dxfId="321" priority="28" stopIfTrue="1" operator="between">
      <formula>1.99</formula>
      <formula>1</formula>
    </cfRule>
    <cfRule type="cellIs" dxfId="320" priority="26" stopIfTrue="1" operator="greaterThan">
      <formula>1.99</formula>
    </cfRule>
  </conditionalFormatting>
  <conditionalFormatting sqref="C49:D49">
    <cfRule type="cellIs" dxfId="319" priority="12" stopIfTrue="1" operator="lessThan">
      <formula>-1.99</formula>
    </cfRule>
    <cfRule type="cellIs" dxfId="318" priority="13" stopIfTrue="1" operator="between">
      <formula>1.99</formula>
      <formula>1</formula>
    </cfRule>
    <cfRule type="cellIs" dxfId="317" priority="14" stopIfTrue="1" operator="between">
      <formula>-1.99</formula>
      <formula>-1</formula>
    </cfRule>
    <cfRule type="cellIs" dxfId="316" priority="15" stopIfTrue="1" operator="between">
      <formula>0.99</formula>
      <formula>-0.99</formula>
    </cfRule>
    <cfRule type="cellIs" dxfId="315" priority="11" stopIfTrue="1" operator="greaterThan">
      <formula>1.99</formula>
    </cfRule>
  </conditionalFormatting>
  <conditionalFormatting sqref="F9:G9">
    <cfRule type="cellIs" dxfId="314" priority="126" stopIfTrue="1" operator="greaterThan">
      <formula>1.99</formula>
    </cfRule>
    <cfRule type="cellIs" dxfId="313" priority="130" stopIfTrue="1" operator="between">
      <formula>0.99</formula>
      <formula>-0.99</formula>
    </cfRule>
    <cfRule type="cellIs" dxfId="312" priority="129" stopIfTrue="1" operator="between">
      <formula>-1.99</formula>
      <formula>-1</formula>
    </cfRule>
    <cfRule type="cellIs" dxfId="311" priority="128" stopIfTrue="1" operator="between">
      <formula>1.99</formula>
      <formula>1</formula>
    </cfRule>
    <cfRule type="cellIs" dxfId="310" priority="127" stopIfTrue="1" operator="lessThan">
      <formula>-1.99</formula>
    </cfRule>
  </conditionalFormatting>
  <conditionalFormatting sqref="F12:G12">
    <cfRule type="cellIs" dxfId="309" priority="114" stopIfTrue="1" operator="between">
      <formula>-1.99</formula>
      <formula>-1</formula>
    </cfRule>
    <cfRule type="cellIs" dxfId="308" priority="113" stopIfTrue="1" operator="between">
      <formula>1.99</formula>
      <formula>1</formula>
    </cfRule>
    <cfRule type="cellIs" dxfId="307" priority="112" stopIfTrue="1" operator="lessThan">
      <formula>-1.99</formula>
    </cfRule>
    <cfRule type="cellIs" dxfId="306" priority="111" stopIfTrue="1" operator="greaterThan">
      <formula>1.99</formula>
    </cfRule>
    <cfRule type="cellIs" dxfId="305" priority="115" stopIfTrue="1" operator="between">
      <formula>0.99</formula>
      <formula>-0.99</formula>
    </cfRule>
  </conditionalFormatting>
  <conditionalFormatting sqref="F15:G15">
    <cfRule type="cellIs" dxfId="304" priority="97" stopIfTrue="1" operator="lessThan">
      <formula>-1.99</formula>
    </cfRule>
    <cfRule type="cellIs" dxfId="303" priority="100" stopIfTrue="1" operator="between">
      <formula>0.99</formula>
      <formula>-0.99</formula>
    </cfRule>
    <cfRule type="cellIs" dxfId="302" priority="96" stopIfTrue="1" operator="greaterThan">
      <formula>1.99</formula>
    </cfRule>
    <cfRule type="cellIs" dxfId="301" priority="98" stopIfTrue="1" operator="between">
      <formula>1.99</formula>
      <formula>1</formula>
    </cfRule>
    <cfRule type="cellIs" dxfId="300" priority="99" stopIfTrue="1" operator="between">
      <formula>-1.99</formula>
      <formula>-1</formula>
    </cfRule>
  </conditionalFormatting>
  <conditionalFormatting sqref="F26:G26">
    <cfRule type="cellIs" dxfId="299" priority="81" stopIfTrue="1" operator="greaterThan">
      <formula>1.99</formula>
    </cfRule>
    <cfRule type="cellIs" dxfId="298" priority="85" stopIfTrue="1" operator="between">
      <formula>0.99</formula>
      <formula>-0.99</formula>
    </cfRule>
    <cfRule type="cellIs" dxfId="297" priority="84" stopIfTrue="1" operator="between">
      <formula>-1.99</formula>
      <formula>-1</formula>
    </cfRule>
    <cfRule type="cellIs" dxfId="296" priority="83" stopIfTrue="1" operator="between">
      <formula>1.99</formula>
      <formula>1</formula>
    </cfRule>
    <cfRule type="cellIs" dxfId="295" priority="82" stopIfTrue="1" operator="lessThan">
      <formula>-1.99</formula>
    </cfRule>
  </conditionalFormatting>
  <conditionalFormatting sqref="F29:G29">
    <cfRule type="cellIs" dxfId="294" priority="66" stopIfTrue="1" operator="greaterThan">
      <formula>1.99</formula>
    </cfRule>
    <cfRule type="cellIs" dxfId="293" priority="67" stopIfTrue="1" operator="lessThan">
      <formula>-1.99</formula>
    </cfRule>
    <cfRule type="cellIs" dxfId="292" priority="68" stopIfTrue="1" operator="between">
      <formula>1.99</formula>
      <formula>1</formula>
    </cfRule>
    <cfRule type="cellIs" dxfId="291" priority="69" stopIfTrue="1" operator="between">
      <formula>-1.99</formula>
      <formula>-1</formula>
    </cfRule>
    <cfRule type="cellIs" dxfId="290" priority="70" stopIfTrue="1" operator="between">
      <formula>0.99</formula>
      <formula>-0.99</formula>
    </cfRule>
  </conditionalFormatting>
  <conditionalFormatting sqref="F32:G32">
    <cfRule type="cellIs" dxfId="289" priority="51" stopIfTrue="1" operator="greaterThan">
      <formula>1.99</formula>
    </cfRule>
    <cfRule type="cellIs" dxfId="288" priority="52" stopIfTrue="1" operator="lessThan">
      <formula>-1.99</formula>
    </cfRule>
    <cfRule type="cellIs" dxfId="287" priority="53" stopIfTrue="1" operator="between">
      <formula>1.99</formula>
      <formula>1</formula>
    </cfRule>
    <cfRule type="cellIs" dxfId="286" priority="54" stopIfTrue="1" operator="between">
      <formula>-1.99</formula>
      <formula>-1</formula>
    </cfRule>
    <cfRule type="cellIs" dxfId="285" priority="55" stopIfTrue="1" operator="between">
      <formula>0.99</formula>
      <formula>-0.99</formula>
    </cfRule>
  </conditionalFormatting>
  <conditionalFormatting sqref="F43:G43">
    <cfRule type="cellIs" dxfId="284" priority="40" stopIfTrue="1" operator="between">
      <formula>0.99</formula>
      <formula>-0.99</formula>
    </cfRule>
    <cfRule type="cellIs" dxfId="283" priority="36" stopIfTrue="1" operator="greaterThan">
      <formula>1.99</formula>
    </cfRule>
    <cfRule type="cellIs" dxfId="282" priority="39" stopIfTrue="1" operator="between">
      <formula>-1.99</formula>
      <formula>-1</formula>
    </cfRule>
    <cfRule type="cellIs" dxfId="281" priority="38" stopIfTrue="1" operator="between">
      <formula>1.99</formula>
      <formula>1</formula>
    </cfRule>
    <cfRule type="cellIs" dxfId="280" priority="37" stopIfTrue="1" operator="lessThan">
      <formula>-1.99</formula>
    </cfRule>
  </conditionalFormatting>
  <conditionalFormatting sqref="F46:G46">
    <cfRule type="cellIs" dxfId="279" priority="25" stopIfTrue="1" operator="between">
      <formula>0.99</formula>
      <formula>-0.99</formula>
    </cfRule>
    <cfRule type="cellIs" dxfId="278" priority="24" stopIfTrue="1" operator="between">
      <formula>-1.99</formula>
      <formula>-1</formula>
    </cfRule>
    <cfRule type="cellIs" dxfId="277" priority="23" stopIfTrue="1" operator="between">
      <formula>1.99</formula>
      <formula>1</formula>
    </cfRule>
    <cfRule type="cellIs" dxfId="276" priority="22" stopIfTrue="1" operator="lessThan">
      <formula>-1.99</formula>
    </cfRule>
    <cfRule type="cellIs" dxfId="275" priority="21" stopIfTrue="1" operator="greaterThan">
      <formula>1.99</formula>
    </cfRule>
  </conditionalFormatting>
  <conditionalFormatting sqref="F49:G49">
    <cfRule type="cellIs" dxfId="274" priority="9" stopIfTrue="1" operator="between">
      <formula>-1.99</formula>
      <formula>-1</formula>
    </cfRule>
    <cfRule type="cellIs" dxfId="273" priority="6" stopIfTrue="1" operator="greaterThan">
      <formula>1.99</formula>
    </cfRule>
    <cfRule type="cellIs" dxfId="272" priority="10" stopIfTrue="1" operator="between">
      <formula>0.99</formula>
      <formula>-0.99</formula>
    </cfRule>
    <cfRule type="cellIs" dxfId="271" priority="8" stopIfTrue="1" operator="between">
      <formula>1.99</formula>
      <formula>1</formula>
    </cfRule>
    <cfRule type="cellIs" dxfId="270" priority="7" stopIfTrue="1" operator="lessThan">
      <formula>-1.99</formula>
    </cfRule>
  </conditionalFormatting>
  <conditionalFormatting sqref="I9:J9">
    <cfRule type="cellIs" dxfId="269" priority="121" stopIfTrue="1" operator="greaterThan">
      <formula>1.99</formula>
    </cfRule>
    <cfRule type="cellIs" dxfId="268" priority="125" stopIfTrue="1" operator="between">
      <formula>0.99</formula>
      <formula>-0.99</formula>
    </cfRule>
    <cfRule type="cellIs" dxfId="267" priority="122" stopIfTrue="1" operator="lessThan">
      <formula>-1.99</formula>
    </cfRule>
    <cfRule type="cellIs" dxfId="266" priority="123" stopIfTrue="1" operator="between">
      <formula>1.99</formula>
      <formula>1</formula>
    </cfRule>
    <cfRule type="cellIs" dxfId="265" priority="124" stopIfTrue="1" operator="between">
      <formula>-1.99</formula>
      <formula>-1</formula>
    </cfRule>
  </conditionalFormatting>
  <conditionalFormatting sqref="I12:J12">
    <cfRule type="cellIs" dxfId="264" priority="106" stopIfTrue="1" operator="greaterThan">
      <formula>1.99</formula>
    </cfRule>
    <cfRule type="cellIs" dxfId="263" priority="110" stopIfTrue="1" operator="between">
      <formula>0.99</formula>
      <formula>-0.99</formula>
    </cfRule>
    <cfRule type="cellIs" dxfId="262" priority="109" stopIfTrue="1" operator="between">
      <formula>-1.99</formula>
      <formula>-1</formula>
    </cfRule>
    <cfRule type="cellIs" dxfId="261" priority="108" stopIfTrue="1" operator="between">
      <formula>1.99</formula>
      <formula>1</formula>
    </cfRule>
    <cfRule type="cellIs" dxfId="260" priority="107" stopIfTrue="1" operator="lessThan">
      <formula>-1.99</formula>
    </cfRule>
  </conditionalFormatting>
  <conditionalFormatting sqref="I15:J15">
    <cfRule type="cellIs" dxfId="259" priority="92" stopIfTrue="1" operator="lessThan">
      <formula>-1.99</formula>
    </cfRule>
    <cfRule type="cellIs" dxfId="258" priority="94" stopIfTrue="1" operator="between">
      <formula>-1.99</formula>
      <formula>-1</formula>
    </cfRule>
    <cfRule type="cellIs" dxfId="257" priority="93" stopIfTrue="1" operator="between">
      <formula>1.99</formula>
      <formula>1</formula>
    </cfRule>
    <cfRule type="cellIs" dxfId="256" priority="91" stopIfTrue="1" operator="greaterThan">
      <formula>1.99</formula>
    </cfRule>
    <cfRule type="cellIs" dxfId="255" priority="95" stopIfTrue="1" operator="between">
      <formula>0.99</formula>
      <formula>-0.99</formula>
    </cfRule>
  </conditionalFormatting>
  <conditionalFormatting sqref="I26:J26">
    <cfRule type="cellIs" dxfId="254" priority="80" stopIfTrue="1" operator="between">
      <formula>0.99</formula>
      <formula>-0.99</formula>
    </cfRule>
    <cfRule type="cellIs" dxfId="253" priority="78" stopIfTrue="1" operator="between">
      <formula>1.99</formula>
      <formula>1</formula>
    </cfRule>
    <cfRule type="cellIs" dxfId="252" priority="77" stopIfTrue="1" operator="lessThan">
      <formula>-1.99</formula>
    </cfRule>
    <cfRule type="cellIs" dxfId="251" priority="76" stopIfTrue="1" operator="greaterThan">
      <formula>1.99</formula>
    </cfRule>
    <cfRule type="cellIs" dxfId="250" priority="79" stopIfTrue="1" operator="between">
      <formula>-1.99</formula>
      <formula>-1</formula>
    </cfRule>
  </conditionalFormatting>
  <conditionalFormatting sqref="I29:J29">
    <cfRule type="cellIs" dxfId="249" priority="61" stopIfTrue="1" operator="greaterThan">
      <formula>1.99</formula>
    </cfRule>
    <cfRule type="cellIs" dxfId="248" priority="62" stopIfTrue="1" operator="lessThan">
      <formula>-1.99</formula>
    </cfRule>
    <cfRule type="cellIs" dxfId="247" priority="63" stopIfTrue="1" operator="between">
      <formula>1.99</formula>
      <formula>1</formula>
    </cfRule>
    <cfRule type="cellIs" dxfId="246" priority="64" stopIfTrue="1" operator="between">
      <formula>-1.99</formula>
      <formula>-1</formula>
    </cfRule>
    <cfRule type="cellIs" dxfId="245" priority="65" stopIfTrue="1" operator="between">
      <formula>0.99</formula>
      <formula>-0.99</formula>
    </cfRule>
  </conditionalFormatting>
  <conditionalFormatting sqref="I32:J32">
    <cfRule type="cellIs" dxfId="244" priority="46" stopIfTrue="1" operator="greaterThan">
      <formula>1.99</formula>
    </cfRule>
    <cfRule type="cellIs" dxfId="243" priority="48" stopIfTrue="1" operator="between">
      <formula>1.99</formula>
      <formula>1</formula>
    </cfRule>
    <cfRule type="cellIs" dxfId="242" priority="49" stopIfTrue="1" operator="between">
      <formula>-1.99</formula>
      <formula>-1</formula>
    </cfRule>
    <cfRule type="cellIs" dxfId="241" priority="47" stopIfTrue="1" operator="lessThan">
      <formula>-1.99</formula>
    </cfRule>
    <cfRule type="cellIs" dxfId="240" priority="50" stopIfTrue="1" operator="between">
      <formula>0.99</formula>
      <formula>-0.99</formula>
    </cfRule>
  </conditionalFormatting>
  <conditionalFormatting sqref="I43:J43">
    <cfRule type="cellIs" dxfId="239" priority="35" stopIfTrue="1" operator="between">
      <formula>0.99</formula>
      <formula>-0.99</formula>
    </cfRule>
    <cfRule type="cellIs" dxfId="238" priority="34" stopIfTrue="1" operator="between">
      <formula>-1.99</formula>
      <formula>-1</formula>
    </cfRule>
    <cfRule type="cellIs" dxfId="237" priority="33" stopIfTrue="1" operator="between">
      <formula>1.99</formula>
      <formula>1</formula>
    </cfRule>
    <cfRule type="cellIs" dxfId="236" priority="32" stopIfTrue="1" operator="lessThan">
      <formula>-1.99</formula>
    </cfRule>
    <cfRule type="cellIs" dxfId="235" priority="31" stopIfTrue="1" operator="greaterThan">
      <formula>1.99</formula>
    </cfRule>
  </conditionalFormatting>
  <conditionalFormatting sqref="I46:J46">
    <cfRule type="cellIs" dxfId="234" priority="20" stopIfTrue="1" operator="between">
      <formula>0.99</formula>
      <formula>-0.99</formula>
    </cfRule>
    <cfRule type="cellIs" dxfId="233" priority="19" stopIfTrue="1" operator="between">
      <formula>-1.99</formula>
      <formula>-1</formula>
    </cfRule>
    <cfRule type="cellIs" dxfId="232" priority="18" stopIfTrue="1" operator="between">
      <formula>1.99</formula>
      <formula>1</formula>
    </cfRule>
    <cfRule type="cellIs" dxfId="231" priority="17" stopIfTrue="1" operator="lessThan">
      <formula>-1.99</formula>
    </cfRule>
    <cfRule type="cellIs" dxfId="230" priority="16" stopIfTrue="1" operator="greaterThan">
      <formula>1.99</formula>
    </cfRule>
  </conditionalFormatting>
  <conditionalFormatting sqref="I49:J49">
    <cfRule type="cellIs" dxfId="229" priority="5" stopIfTrue="1" operator="between">
      <formula>0.99</formula>
      <formula>-0.99</formula>
    </cfRule>
    <cfRule type="cellIs" dxfId="228" priority="4" stopIfTrue="1" operator="between">
      <formula>-1.99</formula>
      <formula>-1</formula>
    </cfRule>
    <cfRule type="cellIs" dxfId="227" priority="3" stopIfTrue="1" operator="between">
      <formula>1.99</formula>
      <formula>1</formula>
    </cfRule>
    <cfRule type="cellIs" dxfId="226" priority="2" stopIfTrue="1" operator="lessThan">
      <formula>-1.99</formula>
    </cfRule>
    <cfRule type="cellIs" dxfId="225" priority="1" stopIfTrue="1" operator="greaterThan">
      <formula>1.99</formula>
    </cfRule>
  </conditionalFormatting>
  <pageMargins left="0.7" right="0.45" top="0.75" bottom="0.75" header="0.3" footer="0.3"/>
  <pageSetup paperSize="9" scale="45" orientation="portrait" horizontalDpi="0" verticalDpi="0"/>
  <headerFooter>
    <oddHeader>&amp;F</oddHeader>
    <oddFooter>&amp;R&amp;"Calibri,Regular"&amp;K000000&amp;P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T54"/>
  <sheetViews>
    <sheetView topLeftCell="A4" zoomScaleNormal="100" zoomScalePageLayoutView="50" workbookViewId="0">
      <selection activeCell="B23" sqref="B23"/>
    </sheetView>
  </sheetViews>
  <sheetFormatPr baseColWidth="10" defaultColWidth="10.83203125" defaultRowHeight="25.25" customHeight="1" x14ac:dyDescent="0.2"/>
  <cols>
    <col min="1" max="1" width="42.33203125" style="12" customWidth="1"/>
    <col min="2" max="2" width="7" style="12" customWidth="1"/>
    <col min="3" max="4" width="11.33203125" style="72" customWidth="1"/>
    <col min="5" max="5" width="7" style="12" customWidth="1"/>
    <col min="6" max="6" width="11.33203125" style="72" customWidth="1"/>
    <col min="7" max="7" width="11" style="72" customWidth="1"/>
    <col min="8" max="8" width="7" style="12" customWidth="1"/>
    <col min="9" max="10" width="11.33203125" style="72" customWidth="1"/>
    <col min="11" max="11" width="10.83203125" style="12"/>
    <col min="12" max="20" width="10.83203125" style="12" hidden="1" customWidth="1"/>
    <col min="21" max="16384" width="10.83203125" style="12"/>
  </cols>
  <sheetData>
    <row r="1" spans="1:20" ht="34" customHeight="1" x14ac:dyDescent="0.35">
      <c r="A1" s="529" t="s">
        <v>430</v>
      </c>
      <c r="B1" s="530"/>
      <c r="C1" s="530"/>
      <c r="D1" s="530"/>
      <c r="E1" s="530"/>
      <c r="F1" s="504"/>
      <c r="G1" s="504"/>
      <c r="H1" s="504"/>
      <c r="I1" s="504"/>
      <c r="J1" s="504"/>
    </row>
    <row r="2" spans="1:20" ht="25.25" customHeight="1" x14ac:dyDescent="0.2">
      <c r="A2" s="12" t="s">
        <v>383</v>
      </c>
    </row>
    <row r="3" spans="1:20" ht="65" customHeight="1" x14ac:dyDescent="0.2">
      <c r="A3" s="88" t="s">
        <v>268</v>
      </c>
      <c r="B3" s="90" t="s">
        <v>257</v>
      </c>
      <c r="C3" s="487" t="s">
        <v>24</v>
      </c>
      <c r="D3" s="487"/>
      <c r="E3" s="90" t="s">
        <v>257</v>
      </c>
      <c r="F3" s="487" t="s">
        <v>25</v>
      </c>
      <c r="G3" s="487"/>
      <c r="H3" s="90" t="s">
        <v>257</v>
      </c>
      <c r="I3" s="487" t="s">
        <v>26</v>
      </c>
      <c r="J3" s="487"/>
    </row>
    <row r="4" spans="1:20" ht="25.25" customHeight="1" x14ac:dyDescent="0.2">
      <c r="A4" s="88" t="s">
        <v>12</v>
      </c>
      <c r="B4" s="55"/>
      <c r="C4" s="87" t="s">
        <v>45</v>
      </c>
      <c r="D4" s="87" t="s">
        <v>46</v>
      </c>
      <c r="E4" s="55"/>
      <c r="F4" s="87" t="s">
        <v>45</v>
      </c>
      <c r="G4" s="87" t="s">
        <v>46</v>
      </c>
      <c r="H4" s="55"/>
      <c r="I4" s="87" t="s">
        <v>45</v>
      </c>
      <c r="J4" s="87" t="s">
        <v>46</v>
      </c>
      <c r="L4" s="12" t="s">
        <v>258</v>
      </c>
      <c r="M4" s="12" t="s">
        <v>45</v>
      </c>
      <c r="N4" s="12" t="s">
        <v>46</v>
      </c>
      <c r="O4" s="12" t="s">
        <v>258</v>
      </c>
      <c r="P4" s="12" t="s">
        <v>45</v>
      </c>
      <c r="Q4" s="12" t="s">
        <v>46</v>
      </c>
      <c r="R4" s="12" t="s">
        <v>258</v>
      </c>
      <c r="S4" s="12" t="s">
        <v>45</v>
      </c>
      <c r="T4" s="12" t="s">
        <v>46</v>
      </c>
    </row>
    <row r="5" spans="1:20" ht="40.25" customHeight="1" x14ac:dyDescent="0.2">
      <c r="A5" s="89" t="s">
        <v>264</v>
      </c>
      <c r="B5" s="71"/>
      <c r="C5" s="9">
        <v>0.35</v>
      </c>
      <c r="D5" s="9">
        <v>0.04</v>
      </c>
      <c r="E5" s="9"/>
      <c r="F5" s="9">
        <v>0.28999999999999998</v>
      </c>
      <c r="G5" s="9">
        <v>0</v>
      </c>
      <c r="H5" s="9"/>
      <c r="I5" s="9">
        <v>0.26</v>
      </c>
      <c r="J5" s="9">
        <v>0.01</v>
      </c>
    </row>
    <row r="6" spans="1:20" ht="25.25" customHeight="1" x14ac:dyDescent="0.2">
      <c r="A6" s="88" t="s">
        <v>265</v>
      </c>
      <c r="B6" s="112"/>
      <c r="C6" s="41"/>
      <c r="D6" s="41"/>
      <c r="E6" s="113"/>
      <c r="F6" s="41"/>
      <c r="G6" s="41"/>
      <c r="H6" s="113"/>
      <c r="I6" s="41"/>
      <c r="J6" s="41"/>
      <c r="L6" s="86" t="e">
        <f>1/$B6</f>
        <v>#DIV/0!</v>
      </c>
      <c r="M6" s="86" t="e">
        <f>(C6-C5)/L6</f>
        <v>#DIV/0!</v>
      </c>
      <c r="N6" s="86" t="e">
        <f>(D6-D5)/L6</f>
        <v>#DIV/0!</v>
      </c>
      <c r="O6" s="86" t="e">
        <f>1/$E6</f>
        <v>#DIV/0!</v>
      </c>
      <c r="P6" s="86" t="e">
        <f>(F6-F5)/O6</f>
        <v>#DIV/0!</v>
      </c>
      <c r="Q6" s="86" t="e">
        <f>(G6-G5)/O6</f>
        <v>#DIV/0!</v>
      </c>
      <c r="R6" s="86" t="e">
        <f>1/$H6</f>
        <v>#DIV/0!</v>
      </c>
      <c r="S6" s="86" t="e">
        <f>(I6-I5)/R6</f>
        <v>#DIV/0!</v>
      </c>
      <c r="T6" s="86" t="e">
        <f>(J6-J5)/R6</f>
        <v>#DIV/0!</v>
      </c>
    </row>
    <row r="7" spans="1:20" ht="25.25" customHeight="1" x14ac:dyDescent="0.2">
      <c r="A7" s="88" t="s">
        <v>260</v>
      </c>
      <c r="B7" s="1"/>
      <c r="C7" s="73" t="e">
        <f>M6</f>
        <v>#DIV/0!</v>
      </c>
      <c r="D7" s="73" t="e">
        <f>N6</f>
        <v>#DIV/0!</v>
      </c>
      <c r="E7" s="53"/>
      <c r="F7" s="73" t="e">
        <f>P6</f>
        <v>#DIV/0!</v>
      </c>
      <c r="G7" s="73" t="e">
        <f>Q6</f>
        <v>#DIV/0!</v>
      </c>
      <c r="H7" s="53"/>
      <c r="I7" s="73" t="e">
        <f>S6</f>
        <v>#DIV/0!</v>
      </c>
      <c r="J7" s="73" t="e">
        <f>T6</f>
        <v>#DIV/0!</v>
      </c>
    </row>
    <row r="8" spans="1:20" ht="40.25" customHeight="1" x14ac:dyDescent="0.2">
      <c r="A8" s="89" t="s">
        <v>264</v>
      </c>
      <c r="B8" s="71"/>
      <c r="C8" s="9">
        <v>0.84</v>
      </c>
      <c r="D8" s="9">
        <v>0.23</v>
      </c>
      <c r="E8" s="9"/>
      <c r="F8" s="9">
        <v>0.85</v>
      </c>
      <c r="G8" s="9">
        <v>0.09</v>
      </c>
      <c r="H8" s="9"/>
      <c r="I8" s="9">
        <v>0.82</v>
      </c>
      <c r="J8" s="9">
        <v>0.16</v>
      </c>
    </row>
    <row r="9" spans="1:20" ht="25.25" customHeight="1" x14ac:dyDescent="0.2">
      <c r="A9" s="88" t="s">
        <v>266</v>
      </c>
      <c r="B9" s="112"/>
      <c r="C9" s="41"/>
      <c r="D9" s="41"/>
      <c r="E9" s="113"/>
      <c r="F9" s="41"/>
      <c r="G9" s="41"/>
      <c r="H9" s="113"/>
      <c r="I9" s="41"/>
      <c r="J9" s="41"/>
      <c r="L9" s="86" t="e">
        <f>1/$B9</f>
        <v>#DIV/0!</v>
      </c>
      <c r="M9" s="86" t="e">
        <f>(C9-C8)/L9</f>
        <v>#DIV/0!</v>
      </c>
      <c r="N9" s="86" t="e">
        <f>(D9-D8)/L9</f>
        <v>#DIV/0!</v>
      </c>
      <c r="O9" s="86" t="e">
        <f>1/$E9</f>
        <v>#DIV/0!</v>
      </c>
      <c r="P9" s="86" t="e">
        <f>(F9-F8)/O9</f>
        <v>#DIV/0!</v>
      </c>
      <c r="Q9" s="86" t="e">
        <f>(G9-G8)/O9</f>
        <v>#DIV/0!</v>
      </c>
      <c r="R9" s="86" t="e">
        <f>1/$H9</f>
        <v>#DIV/0!</v>
      </c>
      <c r="S9" s="86" t="e">
        <f>(I9-I8)/R9</f>
        <v>#DIV/0!</v>
      </c>
      <c r="T9" s="86" t="e">
        <f>(J9-J8)/R9</f>
        <v>#DIV/0!</v>
      </c>
    </row>
    <row r="10" spans="1:20" ht="25.25" customHeight="1" x14ac:dyDescent="0.2">
      <c r="A10" s="88" t="s">
        <v>260</v>
      </c>
      <c r="B10" s="1"/>
      <c r="C10" s="73" t="e">
        <f>M9</f>
        <v>#DIV/0!</v>
      </c>
      <c r="D10" s="73" t="e">
        <f>N9</f>
        <v>#DIV/0!</v>
      </c>
      <c r="E10" s="53"/>
      <c r="F10" s="73" t="e">
        <f>P9</f>
        <v>#DIV/0!</v>
      </c>
      <c r="G10" s="73" t="e">
        <f>Q9</f>
        <v>#DIV/0!</v>
      </c>
      <c r="H10" s="53"/>
      <c r="I10" s="73" t="e">
        <f>S9</f>
        <v>#DIV/0!</v>
      </c>
      <c r="J10" s="73" t="e">
        <f>T9</f>
        <v>#DIV/0!</v>
      </c>
    </row>
    <row r="11" spans="1:20" ht="40.25" customHeight="1" x14ac:dyDescent="0.2">
      <c r="A11" s="89" t="s">
        <v>269</v>
      </c>
      <c r="B11" s="71"/>
      <c r="C11" s="9">
        <v>0.98</v>
      </c>
      <c r="D11" s="9">
        <v>0.63</v>
      </c>
      <c r="E11" s="9"/>
      <c r="F11" s="9">
        <v>0.99</v>
      </c>
      <c r="G11" s="9">
        <v>0.51</v>
      </c>
      <c r="H11" s="9"/>
      <c r="I11" s="9">
        <v>0.99</v>
      </c>
      <c r="J11" s="9">
        <v>0.63</v>
      </c>
    </row>
    <row r="12" spans="1:20" ht="25.25" customHeight="1" x14ac:dyDescent="0.2">
      <c r="A12" s="88" t="s">
        <v>267</v>
      </c>
      <c r="B12" s="112"/>
      <c r="C12" s="41"/>
      <c r="D12" s="41"/>
      <c r="E12" s="113"/>
      <c r="F12" s="41"/>
      <c r="G12" s="41"/>
      <c r="H12" s="113"/>
      <c r="I12" s="41"/>
      <c r="J12" s="41"/>
      <c r="L12" s="86" t="e">
        <f>1/$B12</f>
        <v>#DIV/0!</v>
      </c>
      <c r="M12" s="86" t="e">
        <f>(C12-C11)/L12</f>
        <v>#DIV/0!</v>
      </c>
      <c r="N12" s="86" t="e">
        <f>(D12-D11)/L12</f>
        <v>#DIV/0!</v>
      </c>
      <c r="O12" s="86" t="e">
        <f>1/$E12</f>
        <v>#DIV/0!</v>
      </c>
      <c r="P12" s="86" t="e">
        <f>(F12-F11)/O12</f>
        <v>#DIV/0!</v>
      </c>
      <c r="Q12" s="86" t="e">
        <f>(G12-G11)/O12</f>
        <v>#DIV/0!</v>
      </c>
      <c r="R12" s="86" t="e">
        <f>1/$H12</f>
        <v>#DIV/0!</v>
      </c>
      <c r="S12" s="86" t="e">
        <f>(I12-I11)/R12</f>
        <v>#DIV/0!</v>
      </c>
      <c r="T12" s="86" t="e">
        <f>(J12-J11)/R12</f>
        <v>#DIV/0!</v>
      </c>
    </row>
    <row r="13" spans="1:20" ht="25.25" customHeight="1" x14ac:dyDescent="0.2">
      <c r="A13" s="88" t="s">
        <v>260</v>
      </c>
      <c r="B13" s="1"/>
      <c r="C13" s="73" t="e">
        <f>M12</f>
        <v>#DIV/0!</v>
      </c>
      <c r="D13" s="73" t="e">
        <f>N12</f>
        <v>#DIV/0!</v>
      </c>
      <c r="E13" s="53"/>
      <c r="F13" s="73" t="e">
        <f>P12</f>
        <v>#DIV/0!</v>
      </c>
      <c r="G13" s="73" t="e">
        <f>Q12</f>
        <v>#DIV/0!</v>
      </c>
      <c r="H13" s="53"/>
      <c r="I13" s="73" t="e">
        <f>S12</f>
        <v>#DIV/0!</v>
      </c>
      <c r="J13" s="73" t="e">
        <f>T12</f>
        <v>#DIV/0!</v>
      </c>
    </row>
    <row r="14" spans="1:20" ht="25.25" customHeight="1" x14ac:dyDescent="0.2">
      <c r="A14"/>
      <c r="B14"/>
      <c r="C14"/>
      <c r="D14"/>
      <c r="E14"/>
      <c r="F14"/>
      <c r="G14"/>
      <c r="H14"/>
      <c r="I14"/>
      <c r="J14"/>
    </row>
    <row r="15" spans="1:20" ht="25.25" customHeight="1" x14ac:dyDescent="0.2">
      <c r="A15"/>
      <c r="B15"/>
      <c r="C15"/>
      <c r="D15"/>
      <c r="E15"/>
      <c r="F15"/>
      <c r="G15"/>
      <c r="H15"/>
      <c r="I15"/>
      <c r="J15"/>
    </row>
    <row r="16" spans="1:20" ht="25.25" customHeight="1" x14ac:dyDescent="0.2">
      <c r="A16"/>
      <c r="B16"/>
      <c r="C16"/>
      <c r="D16"/>
      <c r="E16"/>
      <c r="F16"/>
      <c r="G16"/>
      <c r="H16"/>
      <c r="I16"/>
      <c r="J16"/>
    </row>
    <row r="17" spans="1:20" ht="25.25" customHeight="1" x14ac:dyDescent="0.2">
      <c r="A17"/>
      <c r="B17"/>
      <c r="C17"/>
      <c r="D17"/>
      <c r="E17"/>
      <c r="F17"/>
      <c r="G17"/>
      <c r="H17"/>
      <c r="I17"/>
      <c r="J17"/>
    </row>
    <row r="18" spans="1:20" ht="25.25" customHeight="1" x14ac:dyDescent="0.2">
      <c r="A18"/>
      <c r="B18"/>
      <c r="C18"/>
      <c r="D18"/>
      <c r="E18"/>
      <c r="F18"/>
      <c r="G18"/>
      <c r="H18"/>
      <c r="I18"/>
      <c r="J18"/>
    </row>
    <row r="20" spans="1:20" ht="65" customHeight="1" x14ac:dyDescent="0.2">
      <c r="A20" s="88" t="s">
        <v>270</v>
      </c>
      <c r="B20" s="90" t="s">
        <v>257</v>
      </c>
      <c r="C20" s="487" t="s">
        <v>24</v>
      </c>
      <c r="D20" s="487"/>
      <c r="E20" s="90" t="s">
        <v>257</v>
      </c>
      <c r="F20" s="487" t="s">
        <v>25</v>
      </c>
      <c r="G20" s="487"/>
      <c r="H20" s="90" t="s">
        <v>257</v>
      </c>
      <c r="I20" s="487" t="s">
        <v>26</v>
      </c>
      <c r="J20" s="487"/>
    </row>
    <row r="21" spans="1:20" ht="25.25" customHeight="1" x14ac:dyDescent="0.2">
      <c r="A21" s="88" t="s">
        <v>12</v>
      </c>
      <c r="B21" s="55"/>
      <c r="C21" s="87" t="s">
        <v>45</v>
      </c>
      <c r="D21" s="87" t="s">
        <v>46</v>
      </c>
      <c r="E21" s="55"/>
      <c r="F21" s="87" t="s">
        <v>45</v>
      </c>
      <c r="G21" s="87" t="s">
        <v>46</v>
      </c>
      <c r="H21" s="55"/>
      <c r="I21" s="87" t="s">
        <v>45</v>
      </c>
      <c r="J21" s="87" t="s">
        <v>46</v>
      </c>
      <c r="L21" s="12" t="s">
        <v>258</v>
      </c>
      <c r="M21" s="12" t="s">
        <v>45</v>
      </c>
      <c r="N21" s="12" t="s">
        <v>46</v>
      </c>
      <c r="O21" s="12" t="s">
        <v>258</v>
      </c>
      <c r="P21" s="12" t="s">
        <v>45</v>
      </c>
      <c r="Q21" s="12" t="s">
        <v>46</v>
      </c>
      <c r="R21" s="12" t="s">
        <v>258</v>
      </c>
      <c r="S21" s="12" t="s">
        <v>45</v>
      </c>
      <c r="T21" s="12" t="s">
        <v>46</v>
      </c>
    </row>
    <row r="22" spans="1:20" ht="40.25" customHeight="1" x14ac:dyDescent="0.2">
      <c r="A22" s="91" t="s">
        <v>264</v>
      </c>
      <c r="B22" s="71"/>
      <c r="C22" s="9">
        <v>0.35</v>
      </c>
      <c r="D22" s="9">
        <v>0.04</v>
      </c>
      <c r="E22" s="9"/>
      <c r="F22" s="9">
        <v>0.28999999999999998</v>
      </c>
      <c r="G22" s="9">
        <v>0</v>
      </c>
      <c r="H22" s="9"/>
      <c r="I22" s="9">
        <v>0.26</v>
      </c>
      <c r="J22" s="9">
        <v>0.01</v>
      </c>
    </row>
    <row r="23" spans="1:20" ht="25.25" customHeight="1" x14ac:dyDescent="0.2">
      <c r="A23" s="88" t="s">
        <v>265</v>
      </c>
      <c r="B23" s="112"/>
      <c r="C23" s="41"/>
      <c r="D23" s="41"/>
      <c r="E23" s="113"/>
      <c r="F23" s="41"/>
      <c r="G23" s="41"/>
      <c r="H23" s="113"/>
      <c r="I23" s="41"/>
      <c r="J23" s="41"/>
      <c r="L23" s="86" t="e">
        <f>1/$B23</f>
        <v>#DIV/0!</v>
      </c>
      <c r="M23" s="86" t="e">
        <f>(C23-C22)/L23</f>
        <v>#DIV/0!</v>
      </c>
      <c r="N23" s="86" t="e">
        <f>(D23-D22)/L23</f>
        <v>#DIV/0!</v>
      </c>
      <c r="O23" s="86" t="e">
        <f>1/$E23</f>
        <v>#DIV/0!</v>
      </c>
      <c r="P23" s="86" t="e">
        <f>(F23-F22)/O23</f>
        <v>#DIV/0!</v>
      </c>
      <c r="Q23" s="86" t="e">
        <f>(G23-G22)/O23</f>
        <v>#DIV/0!</v>
      </c>
      <c r="R23" s="86" t="e">
        <f>1/$H23</f>
        <v>#DIV/0!</v>
      </c>
      <c r="S23" s="86" t="e">
        <f>(I23-I22)/R23</f>
        <v>#DIV/0!</v>
      </c>
      <c r="T23" s="86" t="e">
        <f>(J23-J22)/R23</f>
        <v>#DIV/0!</v>
      </c>
    </row>
    <row r="24" spans="1:20" ht="25.25" customHeight="1" x14ac:dyDescent="0.2">
      <c r="A24" s="88" t="s">
        <v>260</v>
      </c>
      <c r="B24" s="1"/>
      <c r="C24" s="73" t="e">
        <f>M23</f>
        <v>#DIV/0!</v>
      </c>
      <c r="D24" s="73" t="e">
        <f>N23</f>
        <v>#DIV/0!</v>
      </c>
      <c r="E24" s="53"/>
      <c r="F24" s="73" t="e">
        <f>P23</f>
        <v>#DIV/0!</v>
      </c>
      <c r="G24" s="73" t="e">
        <f>Q23</f>
        <v>#DIV/0!</v>
      </c>
      <c r="H24" s="53"/>
      <c r="I24" s="73" t="e">
        <f>S23</f>
        <v>#DIV/0!</v>
      </c>
      <c r="J24" s="73" t="e">
        <f>T23</f>
        <v>#DIV/0!</v>
      </c>
    </row>
    <row r="25" spans="1:20" ht="40.25" customHeight="1" x14ac:dyDescent="0.2">
      <c r="A25" s="91" t="s">
        <v>264</v>
      </c>
      <c r="B25" s="71"/>
      <c r="C25" s="9">
        <v>0.84</v>
      </c>
      <c r="D25" s="9">
        <v>0.23</v>
      </c>
      <c r="E25" s="9"/>
      <c r="F25" s="9">
        <v>0.85</v>
      </c>
      <c r="G25" s="9">
        <v>0.09</v>
      </c>
      <c r="H25" s="9"/>
      <c r="I25" s="9">
        <v>0.82</v>
      </c>
      <c r="J25" s="9">
        <v>0.16</v>
      </c>
    </row>
    <row r="26" spans="1:20" ht="25.25" customHeight="1" x14ac:dyDescent="0.2">
      <c r="A26" s="88" t="s">
        <v>266</v>
      </c>
      <c r="B26" s="112"/>
      <c r="C26" s="41"/>
      <c r="D26" s="41"/>
      <c r="E26" s="113"/>
      <c r="F26" s="41"/>
      <c r="G26" s="41"/>
      <c r="H26" s="113"/>
      <c r="I26" s="41"/>
      <c r="J26" s="41"/>
      <c r="L26" s="86" t="e">
        <f>1/$B26</f>
        <v>#DIV/0!</v>
      </c>
      <c r="M26" s="86" t="e">
        <f>(C26-C25)/L26</f>
        <v>#DIV/0!</v>
      </c>
      <c r="N26" s="86" t="e">
        <f>(D26-D25)/L26</f>
        <v>#DIV/0!</v>
      </c>
      <c r="O26" s="86" t="e">
        <f>1/$E26</f>
        <v>#DIV/0!</v>
      </c>
      <c r="P26" s="86" t="e">
        <f>(F26-F25)/O26</f>
        <v>#DIV/0!</v>
      </c>
      <c r="Q26" s="86" t="e">
        <f>(G26-G25)/O26</f>
        <v>#DIV/0!</v>
      </c>
      <c r="R26" s="86" t="e">
        <f>1/$H26</f>
        <v>#DIV/0!</v>
      </c>
      <c r="S26" s="86" t="e">
        <f>(I26-I25)/R26</f>
        <v>#DIV/0!</v>
      </c>
      <c r="T26" s="86" t="e">
        <f>(J26-J25)/R26</f>
        <v>#DIV/0!</v>
      </c>
    </row>
    <row r="27" spans="1:20" ht="25.25" customHeight="1" x14ac:dyDescent="0.2">
      <c r="A27" s="88" t="s">
        <v>260</v>
      </c>
      <c r="B27" s="1"/>
      <c r="C27" s="73" t="e">
        <f>M26</f>
        <v>#DIV/0!</v>
      </c>
      <c r="D27" s="73" t="e">
        <f>N26</f>
        <v>#DIV/0!</v>
      </c>
      <c r="E27" s="53"/>
      <c r="F27" s="73" t="e">
        <f>P26</f>
        <v>#DIV/0!</v>
      </c>
      <c r="G27" s="73" t="e">
        <f>Q26</f>
        <v>#DIV/0!</v>
      </c>
      <c r="H27" s="53"/>
      <c r="I27" s="73" t="e">
        <f>S26</f>
        <v>#DIV/0!</v>
      </c>
      <c r="J27" s="73" t="e">
        <f>T26</f>
        <v>#DIV/0!</v>
      </c>
    </row>
    <row r="28" spans="1:20" ht="40.25" customHeight="1" x14ac:dyDescent="0.2">
      <c r="A28" s="91" t="s">
        <v>264</v>
      </c>
      <c r="B28" s="71"/>
      <c r="C28" s="9">
        <v>0.98</v>
      </c>
      <c r="D28" s="9">
        <v>0.63</v>
      </c>
      <c r="E28" s="9"/>
      <c r="F28" s="9">
        <v>0.99</v>
      </c>
      <c r="G28" s="9">
        <v>0.51</v>
      </c>
      <c r="H28" s="9"/>
      <c r="I28" s="9">
        <v>0.99</v>
      </c>
      <c r="J28" s="9">
        <v>0.63</v>
      </c>
    </row>
    <row r="29" spans="1:20" ht="25.25" customHeight="1" x14ac:dyDescent="0.2">
      <c r="A29" s="88" t="s">
        <v>267</v>
      </c>
      <c r="B29" s="112"/>
      <c r="C29" s="41"/>
      <c r="D29" s="41"/>
      <c r="E29" s="113"/>
      <c r="F29" s="41"/>
      <c r="G29" s="41"/>
      <c r="H29" s="113"/>
      <c r="I29" s="41"/>
      <c r="J29" s="41"/>
      <c r="L29" s="86" t="e">
        <f>1/$B29</f>
        <v>#DIV/0!</v>
      </c>
      <c r="M29" s="86" t="e">
        <f>(C29-C28)/L29</f>
        <v>#DIV/0!</v>
      </c>
      <c r="N29" s="86" t="e">
        <f>(D29-D28)/L29</f>
        <v>#DIV/0!</v>
      </c>
      <c r="O29" s="86" t="e">
        <f>1/$E29</f>
        <v>#DIV/0!</v>
      </c>
      <c r="P29" s="86" t="e">
        <f>(F29-F28)/O29</f>
        <v>#DIV/0!</v>
      </c>
      <c r="Q29" s="86" t="e">
        <f>(G29-G28)/O29</f>
        <v>#DIV/0!</v>
      </c>
      <c r="R29" s="86" t="e">
        <f>1/$H29</f>
        <v>#DIV/0!</v>
      </c>
      <c r="S29" s="86" t="e">
        <f>(I29-I28)/R29</f>
        <v>#DIV/0!</v>
      </c>
      <c r="T29" s="86" t="e">
        <f>(J29-J28)/R29</f>
        <v>#DIV/0!</v>
      </c>
    </row>
    <row r="30" spans="1:20" ht="25.25" customHeight="1" x14ac:dyDescent="0.2">
      <c r="A30" s="88" t="s">
        <v>260</v>
      </c>
      <c r="B30" s="1"/>
      <c r="C30" s="73" t="e">
        <f>M29</f>
        <v>#DIV/0!</v>
      </c>
      <c r="D30" s="73" t="e">
        <f>N29</f>
        <v>#DIV/0!</v>
      </c>
      <c r="E30" s="53"/>
      <c r="F30" s="73" t="e">
        <f>P29</f>
        <v>#DIV/0!</v>
      </c>
      <c r="G30" s="73" t="e">
        <f>Q29</f>
        <v>#DIV/0!</v>
      </c>
      <c r="H30" s="53"/>
      <c r="I30" s="73" t="e">
        <f>S29</f>
        <v>#DIV/0!</v>
      </c>
      <c r="J30" s="73" t="e">
        <f>T29</f>
        <v>#DIV/0!</v>
      </c>
    </row>
    <row r="37" spans="1:20" ht="65" hidden="1" customHeight="1" x14ac:dyDescent="0.2">
      <c r="A37" s="88" t="s">
        <v>271</v>
      </c>
      <c r="B37" s="90" t="s">
        <v>257</v>
      </c>
      <c r="C37" s="487" t="s">
        <v>24</v>
      </c>
      <c r="D37" s="487"/>
      <c r="E37" s="90" t="s">
        <v>257</v>
      </c>
      <c r="F37" s="487" t="s">
        <v>25</v>
      </c>
      <c r="G37" s="487"/>
      <c r="H37" s="90" t="s">
        <v>257</v>
      </c>
      <c r="I37" s="487" t="s">
        <v>26</v>
      </c>
      <c r="J37" s="487"/>
    </row>
    <row r="38" spans="1:20" ht="25.25" hidden="1" customHeight="1" x14ac:dyDescent="0.2">
      <c r="A38" s="148" t="s">
        <v>12</v>
      </c>
      <c r="B38" s="55"/>
      <c r="C38" s="87" t="s">
        <v>45</v>
      </c>
      <c r="D38" s="87" t="s">
        <v>46</v>
      </c>
      <c r="E38" s="55"/>
      <c r="F38" s="87" t="s">
        <v>45</v>
      </c>
      <c r="G38" s="87" t="s">
        <v>46</v>
      </c>
      <c r="H38" s="55"/>
      <c r="I38" s="87" t="s">
        <v>45</v>
      </c>
      <c r="J38" s="87" t="s">
        <v>46</v>
      </c>
      <c r="L38" s="12" t="s">
        <v>258</v>
      </c>
      <c r="M38" s="12" t="s">
        <v>45</v>
      </c>
      <c r="N38" s="12" t="s">
        <v>46</v>
      </c>
      <c r="O38" s="12" t="s">
        <v>258</v>
      </c>
      <c r="P38" s="12" t="s">
        <v>45</v>
      </c>
      <c r="Q38" s="12" t="s">
        <v>46</v>
      </c>
      <c r="R38" s="12" t="s">
        <v>258</v>
      </c>
      <c r="S38" s="12" t="s">
        <v>45</v>
      </c>
      <c r="T38" s="12" t="s">
        <v>46</v>
      </c>
    </row>
    <row r="39" spans="1:20" ht="40.25" hidden="1" customHeight="1" x14ac:dyDescent="0.2">
      <c r="A39" s="89" t="s">
        <v>272</v>
      </c>
      <c r="B39" s="71"/>
      <c r="C39" s="9">
        <v>0.17</v>
      </c>
      <c r="D39" s="9">
        <v>0.02</v>
      </c>
      <c r="E39" s="9"/>
      <c r="F39" s="9">
        <v>0.21</v>
      </c>
      <c r="G39" s="9">
        <v>0</v>
      </c>
      <c r="H39" s="9"/>
      <c r="I39" s="9">
        <v>0.14000000000000001</v>
      </c>
      <c r="J39" s="9">
        <v>0.01</v>
      </c>
    </row>
    <row r="40" spans="1:20" ht="25.25" hidden="1" customHeight="1" x14ac:dyDescent="0.2">
      <c r="A40" s="88" t="s">
        <v>265</v>
      </c>
      <c r="B40" s="112"/>
      <c r="C40" s="41"/>
      <c r="D40" s="41"/>
      <c r="E40" s="113"/>
      <c r="F40" s="41"/>
      <c r="G40" s="41"/>
      <c r="H40" s="113"/>
      <c r="I40" s="41"/>
      <c r="J40" s="41"/>
      <c r="L40" s="86" t="e">
        <f>1/$B40</f>
        <v>#DIV/0!</v>
      </c>
      <c r="M40" s="86" t="e">
        <f>(C40-C39)/L40</f>
        <v>#DIV/0!</v>
      </c>
      <c r="N40" s="86" t="e">
        <f>(D40-D39)/L40</f>
        <v>#DIV/0!</v>
      </c>
      <c r="O40" s="86" t="e">
        <f>1/$E40</f>
        <v>#DIV/0!</v>
      </c>
      <c r="P40" s="86" t="e">
        <f>(F40-F39)/O40</f>
        <v>#DIV/0!</v>
      </c>
      <c r="Q40" s="86" t="e">
        <f>(G40-G39)/O40</f>
        <v>#DIV/0!</v>
      </c>
      <c r="R40" s="86" t="e">
        <f>1/$H40</f>
        <v>#DIV/0!</v>
      </c>
      <c r="S40" s="86" t="e">
        <f>(I40-I39)/R40</f>
        <v>#DIV/0!</v>
      </c>
      <c r="T40" s="86" t="e">
        <f>(J40-J39)/R40</f>
        <v>#DIV/0!</v>
      </c>
    </row>
    <row r="41" spans="1:20" ht="25.25" hidden="1" customHeight="1" x14ac:dyDescent="0.2">
      <c r="A41" s="88" t="s">
        <v>260</v>
      </c>
      <c r="B41" s="1"/>
      <c r="C41" s="73" t="e">
        <f>M40</f>
        <v>#DIV/0!</v>
      </c>
      <c r="D41" s="73" t="e">
        <f>N40</f>
        <v>#DIV/0!</v>
      </c>
      <c r="E41" s="53"/>
      <c r="F41" s="73" t="e">
        <f>P40</f>
        <v>#DIV/0!</v>
      </c>
      <c r="G41" s="73" t="e">
        <f>Q40</f>
        <v>#DIV/0!</v>
      </c>
      <c r="H41" s="53"/>
      <c r="I41" s="73" t="e">
        <f>S40</f>
        <v>#DIV/0!</v>
      </c>
      <c r="J41" s="73" t="e">
        <f>T40</f>
        <v>#DIV/0!</v>
      </c>
    </row>
    <row r="42" spans="1:20" ht="40.25" hidden="1" customHeight="1" x14ac:dyDescent="0.2">
      <c r="A42" s="89" t="s">
        <v>272</v>
      </c>
      <c r="B42" s="71"/>
      <c r="C42" s="9">
        <v>0.71</v>
      </c>
      <c r="D42" s="9">
        <v>0.15</v>
      </c>
      <c r="E42" s="9"/>
      <c r="F42" s="9">
        <v>0.85</v>
      </c>
      <c r="G42" s="9">
        <v>0.13</v>
      </c>
      <c r="H42" s="9"/>
      <c r="I42" s="9">
        <v>0.78</v>
      </c>
      <c r="J42" s="9">
        <v>0.14000000000000001</v>
      </c>
    </row>
    <row r="43" spans="1:20" ht="25.25" hidden="1" customHeight="1" x14ac:dyDescent="0.2">
      <c r="A43" s="88" t="s">
        <v>266</v>
      </c>
      <c r="B43" s="112"/>
      <c r="C43" s="41"/>
      <c r="D43" s="41"/>
      <c r="E43" s="113"/>
      <c r="F43" s="41"/>
      <c r="G43" s="41"/>
      <c r="H43" s="113"/>
      <c r="I43" s="41"/>
      <c r="J43" s="41"/>
      <c r="L43" s="86" t="e">
        <f>1/$B43</f>
        <v>#DIV/0!</v>
      </c>
      <c r="M43" s="86" t="e">
        <f>(C43-C42)/L43</f>
        <v>#DIV/0!</v>
      </c>
      <c r="N43" s="86" t="e">
        <f>(D43-D42)/L43</f>
        <v>#DIV/0!</v>
      </c>
      <c r="O43" s="86" t="e">
        <f>1/$E43</f>
        <v>#DIV/0!</v>
      </c>
      <c r="P43" s="86" t="e">
        <f>(F43-F42)/O43</f>
        <v>#DIV/0!</v>
      </c>
      <c r="Q43" s="86" t="e">
        <f>(G43-G42)/O43</f>
        <v>#DIV/0!</v>
      </c>
      <c r="R43" s="86" t="e">
        <f>1/$H43</f>
        <v>#DIV/0!</v>
      </c>
      <c r="S43" s="86" t="e">
        <f>(I43-I42)/R43</f>
        <v>#DIV/0!</v>
      </c>
      <c r="T43" s="86" t="e">
        <f>(J43-J42)/R43</f>
        <v>#DIV/0!</v>
      </c>
    </row>
    <row r="44" spans="1:20" ht="25.25" hidden="1" customHeight="1" x14ac:dyDescent="0.2">
      <c r="A44" s="88" t="s">
        <v>260</v>
      </c>
      <c r="B44" s="1"/>
      <c r="C44" s="73" t="e">
        <f>M43</f>
        <v>#DIV/0!</v>
      </c>
      <c r="D44" s="73" t="e">
        <f>N43</f>
        <v>#DIV/0!</v>
      </c>
      <c r="E44" s="53"/>
      <c r="F44" s="73" t="e">
        <f>P43</f>
        <v>#DIV/0!</v>
      </c>
      <c r="G44" s="73" t="e">
        <f>Q43</f>
        <v>#DIV/0!</v>
      </c>
      <c r="H44" s="53"/>
      <c r="I44" s="73" t="e">
        <f>S43</f>
        <v>#DIV/0!</v>
      </c>
      <c r="J44" s="73" t="e">
        <f>T43</f>
        <v>#DIV/0!</v>
      </c>
    </row>
    <row r="45" spans="1:20" ht="40.25" hidden="1" customHeight="1" x14ac:dyDescent="0.2">
      <c r="A45" s="89" t="s">
        <v>272</v>
      </c>
      <c r="B45" s="71"/>
      <c r="C45" s="9">
        <v>0.98</v>
      </c>
      <c r="D45" s="9">
        <v>0.59</v>
      </c>
      <c r="E45" s="9"/>
      <c r="F45" s="9">
        <v>1</v>
      </c>
      <c r="G45" s="9">
        <v>0.67</v>
      </c>
      <c r="H45" s="9"/>
      <c r="I45" s="9">
        <v>0.99</v>
      </c>
      <c r="J45" s="9">
        <v>0.67</v>
      </c>
    </row>
    <row r="46" spans="1:20" ht="25.25" hidden="1" customHeight="1" x14ac:dyDescent="0.2">
      <c r="A46" s="88" t="s">
        <v>267</v>
      </c>
      <c r="B46" s="112"/>
      <c r="C46" s="41"/>
      <c r="D46" s="41"/>
      <c r="E46" s="113"/>
      <c r="F46" s="41"/>
      <c r="G46" s="41"/>
      <c r="H46" s="113"/>
      <c r="I46" s="41"/>
      <c r="J46" s="41"/>
      <c r="L46" s="86" t="e">
        <f>1/$B46</f>
        <v>#DIV/0!</v>
      </c>
      <c r="M46" s="86" t="e">
        <f>(C46-C45)/L46</f>
        <v>#DIV/0!</v>
      </c>
      <c r="N46" s="86" t="e">
        <f>(D46-D45)/L46</f>
        <v>#DIV/0!</v>
      </c>
      <c r="O46" s="86" t="e">
        <f>1/$E46</f>
        <v>#DIV/0!</v>
      </c>
      <c r="P46" s="86" t="e">
        <f>(F46-F45)/O46</f>
        <v>#DIV/0!</v>
      </c>
      <c r="Q46" s="86" t="e">
        <f>(G46-G45)/O46</f>
        <v>#DIV/0!</v>
      </c>
      <c r="R46" s="86" t="e">
        <f>1/$H46</f>
        <v>#DIV/0!</v>
      </c>
      <c r="S46" s="86" t="e">
        <f>(I46-I45)/R46</f>
        <v>#DIV/0!</v>
      </c>
      <c r="T46" s="86" t="e">
        <f>(J46-J45)/R46</f>
        <v>#DIV/0!</v>
      </c>
    </row>
    <row r="47" spans="1:20" ht="25.25" hidden="1" customHeight="1" x14ac:dyDescent="0.2">
      <c r="A47" s="88" t="s">
        <v>260</v>
      </c>
      <c r="B47" s="1"/>
      <c r="C47" s="73" t="e">
        <f>M46</f>
        <v>#DIV/0!</v>
      </c>
      <c r="D47" s="73" t="e">
        <f>N46</f>
        <v>#DIV/0!</v>
      </c>
      <c r="E47" s="53"/>
      <c r="F47" s="73" t="e">
        <f>P46</f>
        <v>#DIV/0!</v>
      </c>
      <c r="G47" s="73" t="e">
        <f>Q46</f>
        <v>#DIV/0!</v>
      </c>
      <c r="H47" s="53"/>
      <c r="I47" s="73" t="e">
        <f>S46</f>
        <v>#DIV/0!</v>
      </c>
      <c r="J47" s="73" t="e">
        <f>T46</f>
        <v>#DIV/0!</v>
      </c>
    </row>
    <row r="48" spans="1:20" ht="25.25" hidden="1" customHeight="1" x14ac:dyDescent="0.2"/>
    <row r="49" ht="25.25" hidden="1" customHeight="1" x14ac:dyDescent="0.2"/>
    <row r="50" ht="25.25" hidden="1" customHeight="1" x14ac:dyDescent="0.2"/>
    <row r="51" ht="25.25" hidden="1" customHeight="1" x14ac:dyDescent="0.2"/>
    <row r="52" ht="25.25" hidden="1" customHeight="1" x14ac:dyDescent="0.2"/>
    <row r="53" ht="25.25" hidden="1" customHeight="1" x14ac:dyDescent="0.2"/>
    <row r="54" ht="25.25" hidden="1" customHeight="1" x14ac:dyDescent="0.2"/>
  </sheetData>
  <sheetProtection algorithmName="SHA-512" hashValue="a/Gx+5u3UCl/XTa4dakbaweSfYf7ed4yRusgicZUHmuaiHZfTHa6kXXCKIsPzZLP8qS4Au7Vu3b4NaYmL8dEbQ==" saltValue="VWolTjrBRV5WfHSubbVEvg==" spinCount="100000" sheet="1" selectLockedCells="1"/>
  <mergeCells count="10">
    <mergeCell ref="A1:J1"/>
    <mergeCell ref="C37:D37"/>
    <mergeCell ref="F37:G37"/>
    <mergeCell ref="I37:J37"/>
    <mergeCell ref="C3:D3"/>
    <mergeCell ref="F3:G3"/>
    <mergeCell ref="I3:J3"/>
    <mergeCell ref="C20:D20"/>
    <mergeCell ref="F20:G20"/>
    <mergeCell ref="I20:J20"/>
  </mergeCells>
  <conditionalFormatting sqref="C7:D7">
    <cfRule type="cellIs" dxfId="224" priority="135" stopIfTrue="1" operator="between">
      <formula>0.99</formula>
      <formula>-0.99</formula>
    </cfRule>
    <cfRule type="cellIs" dxfId="223" priority="134" stopIfTrue="1" operator="between">
      <formula>-1.99</formula>
      <formula>-1</formula>
    </cfRule>
    <cfRule type="cellIs" dxfId="222" priority="133" stopIfTrue="1" operator="between">
      <formula>1.99</formula>
      <formula>1</formula>
    </cfRule>
    <cfRule type="cellIs" dxfId="221" priority="132" stopIfTrue="1" operator="lessThan">
      <formula>-1.99</formula>
    </cfRule>
    <cfRule type="cellIs" dxfId="220" priority="131" stopIfTrue="1" operator="greaterThan">
      <formula>1.99</formula>
    </cfRule>
  </conditionalFormatting>
  <conditionalFormatting sqref="C10:D10">
    <cfRule type="cellIs" dxfId="219" priority="116" stopIfTrue="1" operator="greaterThan">
      <formula>1.99</formula>
    </cfRule>
    <cfRule type="cellIs" dxfId="218" priority="117" stopIfTrue="1" operator="lessThan">
      <formula>-1.99</formula>
    </cfRule>
    <cfRule type="cellIs" dxfId="217" priority="118" stopIfTrue="1" operator="between">
      <formula>1.99</formula>
      <formula>1</formula>
    </cfRule>
    <cfRule type="cellIs" dxfId="216" priority="119" stopIfTrue="1" operator="between">
      <formula>-1.99</formula>
      <formula>-1</formula>
    </cfRule>
    <cfRule type="cellIs" dxfId="215" priority="120" stopIfTrue="1" operator="between">
      <formula>0.99</formula>
      <formula>-0.99</formula>
    </cfRule>
  </conditionalFormatting>
  <conditionalFormatting sqref="C13:D13">
    <cfRule type="cellIs" dxfId="214" priority="103" stopIfTrue="1" operator="between">
      <formula>1.99</formula>
      <formula>1</formula>
    </cfRule>
    <cfRule type="cellIs" dxfId="213" priority="105" stopIfTrue="1" operator="between">
      <formula>0.99</formula>
      <formula>-0.99</formula>
    </cfRule>
    <cfRule type="cellIs" dxfId="212" priority="104" stopIfTrue="1" operator="between">
      <formula>-1.99</formula>
      <formula>-1</formula>
    </cfRule>
    <cfRule type="cellIs" dxfId="211" priority="101" stopIfTrue="1" operator="greaterThan">
      <formula>1.99</formula>
    </cfRule>
    <cfRule type="cellIs" dxfId="210" priority="102" stopIfTrue="1" operator="lessThan">
      <formula>-1.99</formula>
    </cfRule>
  </conditionalFormatting>
  <conditionalFormatting sqref="C24:D24">
    <cfRule type="cellIs" dxfId="209" priority="90" stopIfTrue="1" operator="between">
      <formula>0.99</formula>
      <formula>-0.99</formula>
    </cfRule>
    <cfRule type="cellIs" dxfId="208" priority="89" stopIfTrue="1" operator="between">
      <formula>-1.99</formula>
      <formula>-1</formula>
    </cfRule>
    <cfRule type="cellIs" dxfId="207" priority="88" stopIfTrue="1" operator="between">
      <formula>1.99</formula>
      <formula>1</formula>
    </cfRule>
    <cfRule type="cellIs" dxfId="206" priority="87" stopIfTrue="1" operator="lessThan">
      <formula>-1.99</formula>
    </cfRule>
    <cfRule type="cellIs" dxfId="205" priority="86" stopIfTrue="1" operator="greaterThan">
      <formula>1.99</formula>
    </cfRule>
  </conditionalFormatting>
  <conditionalFormatting sqref="C27:D27">
    <cfRule type="cellIs" dxfId="204" priority="71" stopIfTrue="1" operator="greaterThan">
      <formula>1.99</formula>
    </cfRule>
    <cfRule type="cellIs" dxfId="203" priority="75" stopIfTrue="1" operator="between">
      <formula>0.99</formula>
      <formula>-0.99</formula>
    </cfRule>
    <cfRule type="cellIs" dxfId="202" priority="72" stopIfTrue="1" operator="lessThan">
      <formula>-1.99</formula>
    </cfRule>
    <cfRule type="cellIs" dxfId="201" priority="73" stopIfTrue="1" operator="between">
      <formula>1.99</formula>
      <formula>1</formula>
    </cfRule>
    <cfRule type="cellIs" dxfId="200" priority="74" stopIfTrue="1" operator="between">
      <formula>-1.99</formula>
      <formula>-1</formula>
    </cfRule>
  </conditionalFormatting>
  <conditionalFormatting sqref="C30:D30">
    <cfRule type="cellIs" dxfId="199" priority="57" stopIfTrue="1" operator="lessThan">
      <formula>-1.99</formula>
    </cfRule>
    <cfRule type="cellIs" dxfId="198" priority="60" stopIfTrue="1" operator="between">
      <formula>0.99</formula>
      <formula>-0.99</formula>
    </cfRule>
    <cfRule type="cellIs" dxfId="197" priority="59" stopIfTrue="1" operator="between">
      <formula>-1.99</formula>
      <formula>-1</formula>
    </cfRule>
    <cfRule type="cellIs" dxfId="196" priority="58" stopIfTrue="1" operator="between">
      <formula>1.99</formula>
      <formula>1</formula>
    </cfRule>
    <cfRule type="cellIs" dxfId="195" priority="56" stopIfTrue="1" operator="greaterThan">
      <formula>1.99</formula>
    </cfRule>
  </conditionalFormatting>
  <conditionalFormatting sqref="C41:D41">
    <cfRule type="cellIs" dxfId="194" priority="41" stopIfTrue="1" operator="greaterThan">
      <formula>1.99</formula>
    </cfRule>
    <cfRule type="cellIs" dxfId="193" priority="45" stopIfTrue="1" operator="between">
      <formula>0.99</formula>
      <formula>-0.99</formula>
    </cfRule>
    <cfRule type="cellIs" dxfId="192" priority="42" stopIfTrue="1" operator="lessThan">
      <formula>-1.99</formula>
    </cfRule>
    <cfRule type="cellIs" dxfId="191" priority="43" stopIfTrue="1" operator="between">
      <formula>1.99</formula>
      <formula>1</formula>
    </cfRule>
    <cfRule type="cellIs" dxfId="190" priority="44" stopIfTrue="1" operator="between">
      <formula>-1.99</formula>
      <formula>-1</formula>
    </cfRule>
  </conditionalFormatting>
  <conditionalFormatting sqref="C44:D44">
    <cfRule type="cellIs" dxfId="189" priority="29" stopIfTrue="1" operator="between">
      <formula>-1.99</formula>
      <formula>-1</formula>
    </cfRule>
    <cfRule type="cellIs" dxfId="188" priority="30" stopIfTrue="1" operator="between">
      <formula>0.99</formula>
      <formula>-0.99</formula>
    </cfRule>
    <cfRule type="cellIs" dxfId="187" priority="27" stopIfTrue="1" operator="lessThan">
      <formula>-1.99</formula>
    </cfRule>
    <cfRule type="cellIs" dxfId="186" priority="28" stopIfTrue="1" operator="between">
      <formula>1.99</formula>
      <formula>1</formula>
    </cfRule>
    <cfRule type="cellIs" dxfId="185" priority="26" stopIfTrue="1" operator="greaterThan">
      <formula>1.99</formula>
    </cfRule>
  </conditionalFormatting>
  <conditionalFormatting sqref="C47:D47">
    <cfRule type="cellIs" dxfId="184" priority="12" stopIfTrue="1" operator="lessThan">
      <formula>-1.99</formula>
    </cfRule>
    <cfRule type="cellIs" dxfId="183" priority="13" stopIfTrue="1" operator="between">
      <formula>1.99</formula>
      <formula>1</formula>
    </cfRule>
    <cfRule type="cellIs" dxfId="182" priority="14" stopIfTrue="1" operator="between">
      <formula>-1.99</formula>
      <formula>-1</formula>
    </cfRule>
    <cfRule type="cellIs" dxfId="181" priority="15" stopIfTrue="1" operator="between">
      <formula>0.99</formula>
      <formula>-0.99</formula>
    </cfRule>
    <cfRule type="cellIs" dxfId="180" priority="11" stopIfTrue="1" operator="greaterThan">
      <formula>1.99</formula>
    </cfRule>
  </conditionalFormatting>
  <conditionalFormatting sqref="F7:G7">
    <cfRule type="cellIs" dxfId="179" priority="126" stopIfTrue="1" operator="greaterThan">
      <formula>1.99</formula>
    </cfRule>
    <cfRule type="cellIs" dxfId="178" priority="130" stopIfTrue="1" operator="between">
      <formula>0.99</formula>
      <formula>-0.99</formula>
    </cfRule>
    <cfRule type="cellIs" dxfId="177" priority="129" stopIfTrue="1" operator="between">
      <formula>-1.99</formula>
      <formula>-1</formula>
    </cfRule>
    <cfRule type="cellIs" dxfId="176" priority="128" stopIfTrue="1" operator="between">
      <formula>1.99</formula>
      <formula>1</formula>
    </cfRule>
    <cfRule type="cellIs" dxfId="175" priority="127" stopIfTrue="1" operator="lessThan">
      <formula>-1.99</formula>
    </cfRule>
  </conditionalFormatting>
  <conditionalFormatting sqref="F10:G10">
    <cfRule type="cellIs" dxfId="174" priority="114" stopIfTrue="1" operator="between">
      <formula>-1.99</formula>
      <formula>-1</formula>
    </cfRule>
    <cfRule type="cellIs" dxfId="173" priority="113" stopIfTrue="1" operator="between">
      <formula>1.99</formula>
      <formula>1</formula>
    </cfRule>
    <cfRule type="cellIs" dxfId="172" priority="112" stopIfTrue="1" operator="lessThan">
      <formula>-1.99</formula>
    </cfRule>
    <cfRule type="cellIs" dxfId="171" priority="111" stopIfTrue="1" operator="greaterThan">
      <formula>1.99</formula>
    </cfRule>
    <cfRule type="cellIs" dxfId="170" priority="115" stopIfTrue="1" operator="between">
      <formula>0.99</formula>
      <formula>-0.99</formula>
    </cfRule>
  </conditionalFormatting>
  <conditionalFormatting sqref="F13:G13">
    <cfRule type="cellIs" dxfId="169" priority="97" stopIfTrue="1" operator="lessThan">
      <formula>-1.99</formula>
    </cfRule>
    <cfRule type="cellIs" dxfId="168" priority="100" stopIfTrue="1" operator="between">
      <formula>0.99</formula>
      <formula>-0.99</formula>
    </cfRule>
    <cfRule type="cellIs" dxfId="167" priority="96" stopIfTrue="1" operator="greaterThan">
      <formula>1.99</formula>
    </cfRule>
    <cfRule type="cellIs" dxfId="166" priority="98" stopIfTrue="1" operator="between">
      <formula>1.99</formula>
      <formula>1</formula>
    </cfRule>
    <cfRule type="cellIs" dxfId="165" priority="99" stopIfTrue="1" operator="between">
      <formula>-1.99</formula>
      <formula>-1</formula>
    </cfRule>
  </conditionalFormatting>
  <conditionalFormatting sqref="F24:G24">
    <cfRule type="cellIs" dxfId="164" priority="81" stopIfTrue="1" operator="greaterThan">
      <formula>1.99</formula>
    </cfRule>
    <cfRule type="cellIs" dxfId="163" priority="85" stopIfTrue="1" operator="between">
      <formula>0.99</formula>
      <formula>-0.99</formula>
    </cfRule>
    <cfRule type="cellIs" dxfId="162" priority="84" stopIfTrue="1" operator="between">
      <formula>-1.99</formula>
      <formula>-1</formula>
    </cfRule>
    <cfRule type="cellIs" dxfId="161" priority="83" stopIfTrue="1" operator="between">
      <formula>1.99</formula>
      <formula>1</formula>
    </cfRule>
    <cfRule type="cellIs" dxfId="160" priority="82" stopIfTrue="1" operator="lessThan">
      <formula>-1.99</formula>
    </cfRule>
  </conditionalFormatting>
  <conditionalFormatting sqref="F27:G27">
    <cfRule type="cellIs" dxfId="159" priority="66" stopIfTrue="1" operator="greaterThan">
      <formula>1.99</formula>
    </cfRule>
    <cfRule type="cellIs" dxfId="158" priority="67" stopIfTrue="1" operator="lessThan">
      <formula>-1.99</formula>
    </cfRule>
    <cfRule type="cellIs" dxfId="157" priority="68" stopIfTrue="1" operator="between">
      <formula>1.99</formula>
      <formula>1</formula>
    </cfRule>
    <cfRule type="cellIs" dxfId="156" priority="69" stopIfTrue="1" operator="between">
      <formula>-1.99</formula>
      <formula>-1</formula>
    </cfRule>
    <cfRule type="cellIs" dxfId="155" priority="70" stopIfTrue="1" operator="between">
      <formula>0.99</formula>
      <formula>-0.99</formula>
    </cfRule>
  </conditionalFormatting>
  <conditionalFormatting sqref="F30:G30">
    <cfRule type="cellIs" dxfId="154" priority="51" stopIfTrue="1" operator="greaterThan">
      <formula>1.99</formula>
    </cfRule>
    <cfRule type="cellIs" dxfId="153" priority="52" stopIfTrue="1" operator="lessThan">
      <formula>-1.99</formula>
    </cfRule>
    <cfRule type="cellIs" dxfId="152" priority="53" stopIfTrue="1" operator="between">
      <formula>1.99</formula>
      <formula>1</formula>
    </cfRule>
    <cfRule type="cellIs" dxfId="151" priority="54" stopIfTrue="1" operator="between">
      <formula>-1.99</formula>
      <formula>-1</formula>
    </cfRule>
    <cfRule type="cellIs" dxfId="150" priority="55" stopIfTrue="1" operator="between">
      <formula>0.99</formula>
      <formula>-0.99</formula>
    </cfRule>
  </conditionalFormatting>
  <conditionalFormatting sqref="F41:G41">
    <cfRule type="cellIs" dxfId="149" priority="40" stopIfTrue="1" operator="between">
      <formula>0.99</formula>
      <formula>-0.99</formula>
    </cfRule>
    <cfRule type="cellIs" dxfId="148" priority="36" stopIfTrue="1" operator="greaterThan">
      <formula>1.99</formula>
    </cfRule>
    <cfRule type="cellIs" dxfId="147" priority="39" stopIfTrue="1" operator="between">
      <formula>-1.99</formula>
      <formula>-1</formula>
    </cfRule>
    <cfRule type="cellIs" dxfId="146" priority="38" stopIfTrue="1" operator="between">
      <formula>1.99</formula>
      <formula>1</formula>
    </cfRule>
    <cfRule type="cellIs" dxfId="145" priority="37" stopIfTrue="1" operator="lessThan">
      <formula>-1.99</formula>
    </cfRule>
  </conditionalFormatting>
  <conditionalFormatting sqref="F44:G44">
    <cfRule type="cellIs" dxfId="144" priority="25" stopIfTrue="1" operator="between">
      <formula>0.99</formula>
      <formula>-0.99</formula>
    </cfRule>
    <cfRule type="cellIs" dxfId="143" priority="24" stopIfTrue="1" operator="between">
      <formula>-1.99</formula>
      <formula>-1</formula>
    </cfRule>
    <cfRule type="cellIs" dxfId="142" priority="23" stopIfTrue="1" operator="between">
      <formula>1.99</formula>
      <formula>1</formula>
    </cfRule>
    <cfRule type="cellIs" dxfId="141" priority="22" stopIfTrue="1" operator="lessThan">
      <formula>-1.99</formula>
    </cfRule>
    <cfRule type="cellIs" dxfId="140" priority="21" stopIfTrue="1" operator="greaterThan">
      <formula>1.99</formula>
    </cfRule>
  </conditionalFormatting>
  <conditionalFormatting sqref="F47:G47">
    <cfRule type="cellIs" dxfId="139" priority="9" stopIfTrue="1" operator="between">
      <formula>-1.99</formula>
      <formula>-1</formula>
    </cfRule>
    <cfRule type="cellIs" dxfId="138" priority="6" stopIfTrue="1" operator="greaterThan">
      <formula>1.99</formula>
    </cfRule>
    <cfRule type="cellIs" dxfId="137" priority="10" stopIfTrue="1" operator="between">
      <formula>0.99</formula>
      <formula>-0.99</formula>
    </cfRule>
    <cfRule type="cellIs" dxfId="136" priority="8" stopIfTrue="1" operator="between">
      <formula>1.99</formula>
      <formula>1</formula>
    </cfRule>
    <cfRule type="cellIs" dxfId="135" priority="7" stopIfTrue="1" operator="lessThan">
      <formula>-1.99</formula>
    </cfRule>
  </conditionalFormatting>
  <conditionalFormatting sqref="I7:J7">
    <cfRule type="cellIs" dxfId="134" priority="121" stopIfTrue="1" operator="greaterThan">
      <formula>1.99</formula>
    </cfRule>
    <cfRule type="cellIs" dxfId="133" priority="125" stopIfTrue="1" operator="between">
      <formula>0.99</formula>
      <formula>-0.99</formula>
    </cfRule>
    <cfRule type="cellIs" dxfId="132" priority="122" stopIfTrue="1" operator="lessThan">
      <formula>-1.99</formula>
    </cfRule>
    <cfRule type="cellIs" dxfId="131" priority="123" stopIfTrue="1" operator="between">
      <formula>1.99</formula>
      <formula>1</formula>
    </cfRule>
    <cfRule type="cellIs" dxfId="130" priority="124" stopIfTrue="1" operator="between">
      <formula>-1.99</formula>
      <formula>-1</formula>
    </cfRule>
  </conditionalFormatting>
  <conditionalFormatting sqref="I10:J10">
    <cfRule type="cellIs" dxfId="129" priority="106" stopIfTrue="1" operator="greaterThan">
      <formula>1.99</formula>
    </cfRule>
    <cfRule type="cellIs" dxfId="128" priority="110" stopIfTrue="1" operator="between">
      <formula>0.99</formula>
      <formula>-0.99</formula>
    </cfRule>
    <cfRule type="cellIs" dxfId="127" priority="109" stopIfTrue="1" operator="between">
      <formula>-1.99</formula>
      <formula>-1</formula>
    </cfRule>
    <cfRule type="cellIs" dxfId="126" priority="108" stopIfTrue="1" operator="between">
      <formula>1.99</formula>
      <formula>1</formula>
    </cfRule>
    <cfRule type="cellIs" dxfId="125" priority="107" stopIfTrue="1" operator="lessThan">
      <formula>-1.99</formula>
    </cfRule>
  </conditionalFormatting>
  <conditionalFormatting sqref="I13:J13">
    <cfRule type="cellIs" dxfId="124" priority="92" stopIfTrue="1" operator="lessThan">
      <formula>-1.99</formula>
    </cfRule>
    <cfRule type="cellIs" dxfId="123" priority="94" stopIfTrue="1" operator="between">
      <formula>-1.99</formula>
      <formula>-1</formula>
    </cfRule>
    <cfRule type="cellIs" dxfId="122" priority="93" stopIfTrue="1" operator="between">
      <formula>1.99</formula>
      <formula>1</formula>
    </cfRule>
    <cfRule type="cellIs" dxfId="121" priority="91" stopIfTrue="1" operator="greaterThan">
      <formula>1.99</formula>
    </cfRule>
    <cfRule type="cellIs" dxfId="120" priority="95" stopIfTrue="1" operator="between">
      <formula>0.99</formula>
      <formula>-0.99</formula>
    </cfRule>
  </conditionalFormatting>
  <conditionalFormatting sqref="I24:J24">
    <cfRule type="cellIs" dxfId="119" priority="80" stopIfTrue="1" operator="between">
      <formula>0.99</formula>
      <formula>-0.99</formula>
    </cfRule>
    <cfRule type="cellIs" dxfId="118" priority="78" stopIfTrue="1" operator="between">
      <formula>1.99</formula>
      <formula>1</formula>
    </cfRule>
    <cfRule type="cellIs" dxfId="117" priority="77" stopIfTrue="1" operator="lessThan">
      <formula>-1.99</formula>
    </cfRule>
    <cfRule type="cellIs" dxfId="116" priority="76" stopIfTrue="1" operator="greaterThan">
      <formula>1.99</formula>
    </cfRule>
    <cfRule type="cellIs" dxfId="115" priority="79" stopIfTrue="1" operator="between">
      <formula>-1.99</formula>
      <formula>-1</formula>
    </cfRule>
  </conditionalFormatting>
  <conditionalFormatting sqref="I27:J27">
    <cfRule type="cellIs" dxfId="114" priority="61" stopIfTrue="1" operator="greaterThan">
      <formula>1.99</formula>
    </cfRule>
    <cfRule type="cellIs" dxfId="113" priority="62" stopIfTrue="1" operator="lessThan">
      <formula>-1.99</formula>
    </cfRule>
    <cfRule type="cellIs" dxfId="112" priority="63" stopIfTrue="1" operator="between">
      <formula>1.99</formula>
      <formula>1</formula>
    </cfRule>
    <cfRule type="cellIs" dxfId="111" priority="64" stopIfTrue="1" operator="between">
      <formula>-1.99</formula>
      <formula>-1</formula>
    </cfRule>
    <cfRule type="cellIs" dxfId="110" priority="65" stopIfTrue="1" operator="between">
      <formula>0.99</formula>
      <formula>-0.99</formula>
    </cfRule>
  </conditionalFormatting>
  <conditionalFormatting sqref="I30:J30">
    <cfRule type="cellIs" dxfId="109" priority="46" stopIfTrue="1" operator="greaterThan">
      <formula>1.99</formula>
    </cfRule>
    <cfRule type="cellIs" dxfId="108" priority="48" stopIfTrue="1" operator="between">
      <formula>1.99</formula>
      <formula>1</formula>
    </cfRule>
    <cfRule type="cellIs" dxfId="107" priority="49" stopIfTrue="1" operator="between">
      <formula>-1.99</formula>
      <formula>-1</formula>
    </cfRule>
    <cfRule type="cellIs" dxfId="106" priority="47" stopIfTrue="1" operator="lessThan">
      <formula>-1.99</formula>
    </cfRule>
    <cfRule type="cellIs" dxfId="105" priority="50" stopIfTrue="1" operator="between">
      <formula>0.99</formula>
      <formula>-0.99</formula>
    </cfRule>
  </conditionalFormatting>
  <conditionalFormatting sqref="I41:J41">
    <cfRule type="cellIs" dxfId="104" priority="35" stopIfTrue="1" operator="between">
      <formula>0.99</formula>
      <formula>-0.99</formula>
    </cfRule>
    <cfRule type="cellIs" dxfId="103" priority="34" stopIfTrue="1" operator="between">
      <formula>-1.99</formula>
      <formula>-1</formula>
    </cfRule>
    <cfRule type="cellIs" dxfId="102" priority="33" stopIfTrue="1" operator="between">
      <formula>1.99</formula>
      <formula>1</formula>
    </cfRule>
    <cfRule type="cellIs" dxfId="101" priority="32" stopIfTrue="1" operator="lessThan">
      <formula>-1.99</formula>
    </cfRule>
    <cfRule type="cellIs" dxfId="100" priority="31" stopIfTrue="1" operator="greaterThan">
      <formula>1.99</formula>
    </cfRule>
  </conditionalFormatting>
  <conditionalFormatting sqref="I44:J44">
    <cfRule type="cellIs" dxfId="99" priority="20" stopIfTrue="1" operator="between">
      <formula>0.99</formula>
      <formula>-0.99</formula>
    </cfRule>
    <cfRule type="cellIs" dxfId="98" priority="19" stopIfTrue="1" operator="between">
      <formula>-1.99</formula>
      <formula>-1</formula>
    </cfRule>
    <cfRule type="cellIs" dxfId="97" priority="18" stopIfTrue="1" operator="between">
      <formula>1.99</formula>
      <formula>1</formula>
    </cfRule>
    <cfRule type="cellIs" dxfId="96" priority="17" stopIfTrue="1" operator="lessThan">
      <formula>-1.99</formula>
    </cfRule>
    <cfRule type="cellIs" dxfId="95" priority="16" stopIfTrue="1" operator="greaterThan">
      <formula>1.99</formula>
    </cfRule>
  </conditionalFormatting>
  <conditionalFormatting sqref="I47:J47">
    <cfRule type="cellIs" dxfId="94" priority="5" stopIfTrue="1" operator="between">
      <formula>0.99</formula>
      <formula>-0.99</formula>
    </cfRule>
    <cfRule type="cellIs" dxfId="93" priority="4" stopIfTrue="1" operator="between">
      <formula>-1.99</formula>
      <formula>-1</formula>
    </cfRule>
    <cfRule type="cellIs" dxfId="92" priority="3" stopIfTrue="1" operator="between">
      <formula>1.99</formula>
      <formula>1</formula>
    </cfRule>
    <cfRule type="cellIs" dxfId="91" priority="2" stopIfTrue="1" operator="lessThan">
      <formula>-1.99</formula>
    </cfRule>
    <cfRule type="cellIs" dxfId="90" priority="1" stopIfTrue="1" operator="greaterThan">
      <formula>1.99</formula>
    </cfRule>
  </conditionalFormatting>
  <pageMargins left="0.7" right="0.45" top="0.75" bottom="0.75" header="0.3" footer="0.3"/>
  <pageSetup paperSize="9" scale="65" orientation="portrait" horizontalDpi="0" verticalDpi="0"/>
  <headerFooter>
    <oddHeader>&amp;F</oddHeader>
    <oddFooter>&amp;R&amp;"Calibri,Regular"&amp;K000000&amp;P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31C5-B5C9-D644-9A55-EFDD62B5E509}">
  <sheetPr>
    <pageSetUpPr fitToPage="1"/>
  </sheetPr>
  <dimension ref="A1:X37"/>
  <sheetViews>
    <sheetView topLeftCell="A2" zoomScale="125" zoomScaleNormal="125" workbookViewId="0">
      <selection activeCell="B6" sqref="B6"/>
    </sheetView>
  </sheetViews>
  <sheetFormatPr baseColWidth="10" defaultColWidth="11" defaultRowHeight="16" x14ac:dyDescent="0.2"/>
  <cols>
    <col min="1" max="1" width="42.33203125" customWidth="1"/>
    <col min="2" max="2" width="7.1640625" customWidth="1"/>
    <col min="3" max="4" width="9.6640625" hidden="1" customWidth="1"/>
    <col min="5" max="5" width="15.5" hidden="1" customWidth="1"/>
    <col min="6" max="6" width="36.33203125" hidden="1" customWidth="1"/>
    <col min="9" max="9" width="8.83203125" customWidth="1"/>
    <col min="12" max="12" width="8.1640625" customWidth="1"/>
    <col min="15" max="16" width="0" hidden="1" customWidth="1"/>
    <col min="17" max="24" width="11" hidden="1" customWidth="1"/>
    <col min="25" max="25" width="11" customWidth="1"/>
  </cols>
  <sheetData>
    <row r="1" spans="1:24" ht="31" x14ac:dyDescent="0.35">
      <c r="A1" s="533" t="s">
        <v>429</v>
      </c>
      <c r="B1" s="533"/>
      <c r="C1" s="533"/>
      <c r="D1" s="533"/>
      <c r="E1" s="533"/>
      <c r="F1" s="533"/>
      <c r="G1" s="534"/>
      <c r="H1" s="534"/>
      <c r="I1" s="534"/>
      <c r="J1" s="534"/>
      <c r="K1" s="535"/>
      <c r="L1" s="535"/>
      <c r="M1" s="535"/>
      <c r="N1" s="535"/>
    </row>
    <row r="2" spans="1:24" ht="42" customHeight="1" x14ac:dyDescent="0.2">
      <c r="A2" s="531" t="s">
        <v>384</v>
      </c>
      <c r="B2" s="532"/>
      <c r="C2" s="532"/>
      <c r="D2" s="532"/>
      <c r="E2" s="532"/>
      <c r="F2" s="532"/>
      <c r="G2" s="532"/>
      <c r="H2" s="532"/>
      <c r="I2" s="532"/>
      <c r="J2" s="532"/>
      <c r="K2" s="532"/>
      <c r="L2" s="532"/>
      <c r="M2" s="532"/>
      <c r="N2" s="532"/>
      <c r="O2" s="318"/>
    </row>
    <row r="3" spans="1:24" s="12" customFormat="1" ht="65" customHeight="1" x14ac:dyDescent="0.2">
      <c r="A3" s="88" t="s">
        <v>386</v>
      </c>
      <c r="B3" s="367" t="s">
        <v>257</v>
      </c>
      <c r="C3" s="88"/>
      <c r="D3" s="88"/>
      <c r="E3" s="88"/>
      <c r="F3" s="90" t="s">
        <v>257</v>
      </c>
      <c r="G3" s="487" t="s">
        <v>24</v>
      </c>
      <c r="H3" s="487"/>
      <c r="I3" s="367" t="s">
        <v>257</v>
      </c>
      <c r="J3" s="487" t="s">
        <v>25</v>
      </c>
      <c r="K3" s="487"/>
      <c r="L3" s="367" t="s">
        <v>257</v>
      </c>
      <c r="M3" s="487" t="s">
        <v>26</v>
      </c>
      <c r="N3" s="487"/>
      <c r="O3" s="346"/>
    </row>
    <row r="4" spans="1:24" s="12" customFormat="1" ht="25.25" customHeight="1" x14ac:dyDescent="0.2">
      <c r="A4" s="88" t="s">
        <v>12</v>
      </c>
      <c r="B4" s="88"/>
      <c r="C4" s="148"/>
      <c r="D4" s="148"/>
      <c r="E4" s="148"/>
      <c r="F4" s="55"/>
      <c r="G4" s="87" t="s">
        <v>45</v>
      </c>
      <c r="H4" s="87" t="s">
        <v>46</v>
      </c>
      <c r="I4" s="55"/>
      <c r="J4" s="87" t="s">
        <v>45</v>
      </c>
      <c r="K4" s="87" t="s">
        <v>46</v>
      </c>
      <c r="L4" s="55"/>
      <c r="M4" s="87" t="s">
        <v>45</v>
      </c>
      <c r="N4" s="87" t="s">
        <v>46</v>
      </c>
      <c r="P4" s="12" t="s">
        <v>258</v>
      </c>
      <c r="Q4" s="12" t="s">
        <v>45</v>
      </c>
      <c r="R4" s="12" t="s">
        <v>46</v>
      </c>
      <c r="S4" s="12" t="s">
        <v>258</v>
      </c>
      <c r="T4" s="12" t="s">
        <v>45</v>
      </c>
      <c r="U4" s="12" t="s">
        <v>46</v>
      </c>
      <c r="V4" s="12" t="s">
        <v>258</v>
      </c>
      <c r="W4" s="12" t="s">
        <v>45</v>
      </c>
      <c r="X4" s="12" t="s">
        <v>46</v>
      </c>
    </row>
    <row r="5" spans="1:24" s="12" customFormat="1" ht="40.25" customHeight="1" x14ac:dyDescent="0.2">
      <c r="A5" s="91" t="s">
        <v>264</v>
      </c>
      <c r="B5" s="91"/>
      <c r="C5" s="91"/>
      <c r="D5" s="91"/>
      <c r="E5" s="91"/>
      <c r="F5" s="71"/>
      <c r="G5" s="9">
        <v>0.35</v>
      </c>
      <c r="H5" s="9">
        <v>0.04</v>
      </c>
      <c r="I5" s="9"/>
      <c r="J5" s="9">
        <v>0.28999999999999998</v>
      </c>
      <c r="K5" s="9">
        <v>0</v>
      </c>
      <c r="L5" s="9"/>
      <c r="M5" s="9">
        <v>0.26</v>
      </c>
      <c r="N5" s="9">
        <v>0.01</v>
      </c>
    </row>
    <row r="6" spans="1:24" s="12" customFormat="1" ht="25.25" customHeight="1" x14ac:dyDescent="0.2">
      <c r="A6" s="88" t="s">
        <v>265</v>
      </c>
      <c r="B6" s="40"/>
      <c r="C6" s="88"/>
      <c r="D6" s="88"/>
      <c r="E6" s="88"/>
      <c r="F6" s="112">
        <v>12</v>
      </c>
      <c r="G6" s="41"/>
      <c r="H6" s="41"/>
      <c r="I6" s="113"/>
      <c r="J6" s="41"/>
      <c r="K6" s="41"/>
      <c r="L6" s="113"/>
      <c r="M6" s="41"/>
      <c r="N6" s="41"/>
      <c r="P6" s="86" t="e">
        <f>1/$B6</f>
        <v>#DIV/0!</v>
      </c>
      <c r="Q6" s="86" t="e">
        <f>(G6-G5)/P6</f>
        <v>#DIV/0!</v>
      </c>
      <c r="R6" s="86" t="e">
        <f>(H6-H5)/P6</f>
        <v>#DIV/0!</v>
      </c>
      <c r="S6" s="86" t="e">
        <f>1/$I6</f>
        <v>#DIV/0!</v>
      </c>
      <c r="T6" s="86" t="e">
        <f>(J6-J5)/S6</f>
        <v>#DIV/0!</v>
      </c>
      <c r="U6" s="86" t="e">
        <f>(K6-K5)/S6</f>
        <v>#DIV/0!</v>
      </c>
      <c r="V6" s="86" t="e">
        <f>1/$L6</f>
        <v>#DIV/0!</v>
      </c>
      <c r="W6" s="86" t="e">
        <f>(M6-M5)/V6</f>
        <v>#DIV/0!</v>
      </c>
      <c r="X6" s="86" t="e">
        <f>(N6-N5)/V6</f>
        <v>#DIV/0!</v>
      </c>
    </row>
    <row r="7" spans="1:24" s="12" customFormat="1" ht="25.25" customHeight="1" x14ac:dyDescent="0.2">
      <c r="A7" s="88" t="s">
        <v>260</v>
      </c>
      <c r="B7" s="330"/>
      <c r="C7" s="88"/>
      <c r="D7" s="88"/>
      <c r="E7" s="88"/>
      <c r="F7" s="1"/>
      <c r="G7" s="73" t="e">
        <f>Q6</f>
        <v>#DIV/0!</v>
      </c>
      <c r="H7" s="73" t="e">
        <f>R6</f>
        <v>#DIV/0!</v>
      </c>
      <c r="I7" s="53"/>
      <c r="J7" s="73" t="e">
        <f>T6</f>
        <v>#DIV/0!</v>
      </c>
      <c r="K7" s="73" t="e">
        <f>U6</f>
        <v>#DIV/0!</v>
      </c>
      <c r="L7" s="53"/>
      <c r="M7" s="73" t="e">
        <f>W6</f>
        <v>#DIV/0!</v>
      </c>
      <c r="N7" s="73" t="e">
        <f>X6</f>
        <v>#DIV/0!</v>
      </c>
    </row>
    <row r="8" spans="1:24" s="12" customFormat="1" ht="40.25" customHeight="1" x14ac:dyDescent="0.2">
      <c r="A8" s="91" t="s">
        <v>264</v>
      </c>
      <c r="B8" s="331"/>
      <c r="C8" s="91"/>
      <c r="D8" s="91"/>
      <c r="E8" s="91"/>
      <c r="F8" s="71"/>
      <c r="G8" s="9">
        <v>0.84</v>
      </c>
      <c r="H8" s="9">
        <v>0.23</v>
      </c>
      <c r="I8" s="9"/>
      <c r="J8" s="9">
        <v>0.85</v>
      </c>
      <c r="K8" s="9">
        <v>0.09</v>
      </c>
      <c r="L8" s="9"/>
      <c r="M8" s="9">
        <v>0.82</v>
      </c>
      <c r="N8" s="9">
        <v>0.16</v>
      </c>
    </row>
    <row r="9" spans="1:24" s="12" customFormat="1" ht="25.25" customHeight="1" x14ac:dyDescent="0.2">
      <c r="A9" s="88" t="s">
        <v>266</v>
      </c>
      <c r="B9" s="40"/>
      <c r="C9" s="88"/>
      <c r="D9" s="88"/>
      <c r="E9" s="88"/>
      <c r="F9" s="112"/>
      <c r="G9" s="41"/>
      <c r="H9" s="41"/>
      <c r="I9" s="113"/>
      <c r="J9" s="41"/>
      <c r="K9" s="41"/>
      <c r="L9" s="113"/>
      <c r="M9" s="41"/>
      <c r="N9" s="41"/>
      <c r="P9" s="86" t="e">
        <f>1/$B9</f>
        <v>#DIV/0!</v>
      </c>
      <c r="Q9" s="86" t="e">
        <f>(G9-G8)/P9</f>
        <v>#DIV/0!</v>
      </c>
      <c r="R9" s="86" t="e">
        <f>(H9-H8)/P9</f>
        <v>#DIV/0!</v>
      </c>
      <c r="S9" s="86" t="e">
        <f>1/$I9</f>
        <v>#DIV/0!</v>
      </c>
      <c r="T9" s="86" t="e">
        <f>(J9-J8)/S9</f>
        <v>#DIV/0!</v>
      </c>
      <c r="U9" s="86" t="e">
        <f>(K9-K8)/S9</f>
        <v>#DIV/0!</v>
      </c>
      <c r="V9" s="86" t="e">
        <f>1/$L9</f>
        <v>#DIV/0!</v>
      </c>
      <c r="W9" s="86" t="e">
        <f>(M9-M8)/V9</f>
        <v>#DIV/0!</v>
      </c>
      <c r="X9" s="86" t="e">
        <f>(N9-N8)/V9</f>
        <v>#DIV/0!</v>
      </c>
    </row>
    <row r="10" spans="1:24" s="12" customFormat="1" ht="25.25" customHeight="1" x14ac:dyDescent="0.2">
      <c r="A10" s="88" t="s">
        <v>260</v>
      </c>
      <c r="B10" s="330"/>
      <c r="C10" s="88"/>
      <c r="D10" s="88"/>
      <c r="E10" s="88"/>
      <c r="F10" s="1"/>
      <c r="G10" s="73" t="e">
        <f>Q9</f>
        <v>#DIV/0!</v>
      </c>
      <c r="H10" s="73" t="e">
        <f>R9</f>
        <v>#DIV/0!</v>
      </c>
      <c r="I10" s="53"/>
      <c r="J10" s="73" t="e">
        <f>T9</f>
        <v>#DIV/0!</v>
      </c>
      <c r="K10" s="73" t="e">
        <f>U9</f>
        <v>#DIV/0!</v>
      </c>
      <c r="L10" s="53"/>
      <c r="M10" s="73" t="e">
        <f>W9</f>
        <v>#DIV/0!</v>
      </c>
      <c r="N10" s="73" t="e">
        <f>X9</f>
        <v>#DIV/0!</v>
      </c>
    </row>
    <row r="11" spans="1:24" s="12" customFormat="1" ht="40.25" customHeight="1" x14ac:dyDescent="0.2">
      <c r="A11" s="91" t="s">
        <v>264</v>
      </c>
      <c r="B11" s="331"/>
      <c r="C11" s="91"/>
      <c r="D11" s="91"/>
      <c r="E11" s="91"/>
      <c r="F11" s="71"/>
      <c r="G11" s="9">
        <v>0.98</v>
      </c>
      <c r="H11" s="9">
        <v>0.63</v>
      </c>
      <c r="I11" s="9"/>
      <c r="J11" s="9">
        <v>0.99</v>
      </c>
      <c r="K11" s="9">
        <v>0.51</v>
      </c>
      <c r="L11" s="9"/>
      <c r="M11" s="9">
        <v>0.99</v>
      </c>
      <c r="N11" s="9">
        <v>0.63</v>
      </c>
    </row>
    <row r="12" spans="1:24" s="12" customFormat="1" ht="25.25" customHeight="1" x14ac:dyDescent="0.2">
      <c r="A12" s="88" t="s">
        <v>267</v>
      </c>
      <c r="B12" s="40"/>
      <c r="C12" s="88"/>
      <c r="D12" s="88"/>
      <c r="E12" s="88"/>
      <c r="F12" s="112"/>
      <c r="G12" s="41"/>
      <c r="H12" s="41"/>
      <c r="I12" s="113"/>
      <c r="J12" s="41"/>
      <c r="K12" s="41"/>
      <c r="L12" s="113"/>
      <c r="M12" s="41"/>
      <c r="N12" s="41"/>
      <c r="P12" s="86" t="e">
        <f>1/$B12</f>
        <v>#DIV/0!</v>
      </c>
      <c r="Q12" s="86" t="e">
        <f>(G12-G11)/P12</f>
        <v>#DIV/0!</v>
      </c>
      <c r="R12" s="86" t="e">
        <f>(H12-H11)/P12</f>
        <v>#DIV/0!</v>
      </c>
      <c r="S12" s="86" t="e">
        <f>1/$I12</f>
        <v>#DIV/0!</v>
      </c>
      <c r="T12" s="86" t="e">
        <f>(J12-J11)/S12</f>
        <v>#DIV/0!</v>
      </c>
      <c r="U12" s="86" t="e">
        <f>(K12-K11)/S12</f>
        <v>#DIV/0!</v>
      </c>
      <c r="V12" s="86" t="e">
        <f>1/$L12</f>
        <v>#DIV/0!</v>
      </c>
      <c r="W12" s="86" t="e">
        <f>(M12-M11)/V12</f>
        <v>#DIV/0!</v>
      </c>
      <c r="X12" s="86" t="e">
        <f>(N12-N11)/V12</f>
        <v>#DIV/0!</v>
      </c>
    </row>
    <row r="13" spans="1:24" s="12" customFormat="1" ht="25.25" customHeight="1" x14ac:dyDescent="0.2">
      <c r="A13" s="88" t="s">
        <v>260</v>
      </c>
      <c r="B13" s="88"/>
      <c r="C13" s="88"/>
      <c r="D13" s="88"/>
      <c r="E13" s="88"/>
      <c r="F13" s="1"/>
      <c r="G13" s="73" t="e">
        <f>Q12</f>
        <v>#DIV/0!</v>
      </c>
      <c r="H13" s="73" t="e">
        <f>R12</f>
        <v>#DIV/0!</v>
      </c>
      <c r="I13" s="53"/>
      <c r="J13" s="73" t="e">
        <f>T12</f>
        <v>#DIV/0!</v>
      </c>
      <c r="K13" s="73" t="e">
        <f>U12</f>
        <v>#DIV/0!</v>
      </c>
      <c r="L13" s="53"/>
      <c r="M13" s="73" t="e">
        <f>W12</f>
        <v>#DIV/0!</v>
      </c>
      <c r="N13" s="73" t="e">
        <f>X12</f>
        <v>#DIV/0!</v>
      </c>
    </row>
    <row r="14" spans="1:24" s="12" customFormat="1" ht="25.25" customHeight="1" x14ac:dyDescent="0.2">
      <c r="H14" s="72"/>
      <c r="I14" s="72"/>
      <c r="K14" s="72"/>
      <c r="L14" s="72"/>
      <c r="N14" s="72"/>
      <c r="O14" s="72"/>
    </row>
    <row r="15" spans="1:24" s="12" customFormat="1" ht="25.25" customHeight="1" x14ac:dyDescent="0.2">
      <c r="H15" s="72"/>
      <c r="I15" s="72"/>
      <c r="K15" s="72"/>
      <c r="L15" s="72"/>
      <c r="N15" s="72"/>
      <c r="O15" s="72"/>
    </row>
    <row r="16" spans="1:24" s="12" customFormat="1" ht="25.25" customHeight="1" x14ac:dyDescent="0.2">
      <c r="H16" s="72"/>
      <c r="I16" s="72"/>
      <c r="K16" s="72"/>
      <c r="L16" s="72"/>
      <c r="N16" s="72"/>
      <c r="O16" s="72"/>
    </row>
    <row r="17" spans="1:24" s="12" customFormat="1" ht="25.25" customHeight="1" x14ac:dyDescent="0.2">
      <c r="H17" s="72"/>
      <c r="I17" s="72"/>
      <c r="K17" s="72"/>
      <c r="L17" s="72"/>
      <c r="N17" s="72"/>
      <c r="O17" s="72"/>
    </row>
    <row r="18" spans="1:24" s="12" customFormat="1" ht="25.25" customHeight="1" x14ac:dyDescent="0.2">
      <c r="H18" s="72"/>
      <c r="I18" s="72"/>
      <c r="K18" s="72"/>
      <c r="L18" s="72"/>
      <c r="N18" s="72"/>
      <c r="O18" s="72"/>
    </row>
    <row r="19" spans="1:24" s="12" customFormat="1" ht="25.25" customHeight="1" x14ac:dyDescent="0.2">
      <c r="A19" s="52" t="s">
        <v>385</v>
      </c>
      <c r="H19" s="72"/>
      <c r="I19" s="72"/>
      <c r="K19" s="72"/>
      <c r="L19" s="72"/>
      <c r="N19" s="72"/>
      <c r="O19" s="72"/>
    </row>
    <row r="20" spans="1:24" s="12" customFormat="1" ht="89" customHeight="1" x14ac:dyDescent="0.2">
      <c r="A20" s="88" t="s">
        <v>387</v>
      </c>
      <c r="B20" s="367" t="s">
        <v>257</v>
      </c>
      <c r="C20" s="314" t="s">
        <v>364</v>
      </c>
      <c r="D20" s="314"/>
      <c r="E20" s="88" t="s">
        <v>362</v>
      </c>
      <c r="F20" s="55"/>
      <c r="G20" s="487" t="s">
        <v>24</v>
      </c>
      <c r="H20" s="487"/>
      <c r="I20" s="90"/>
      <c r="J20" s="487" t="s">
        <v>25</v>
      </c>
      <c r="K20" s="487"/>
      <c r="L20" s="90"/>
      <c r="M20" s="487" t="s">
        <v>26</v>
      </c>
      <c r="N20" s="487"/>
    </row>
    <row r="21" spans="1:24" s="12" customFormat="1" ht="25.25" customHeight="1" x14ac:dyDescent="0.2">
      <c r="A21" s="88" t="s">
        <v>12</v>
      </c>
      <c r="B21" s="55"/>
      <c r="C21" s="311"/>
      <c r="D21" s="311"/>
      <c r="E21" s="311" t="s">
        <v>363</v>
      </c>
      <c r="F21" s="55"/>
      <c r="G21" s="87" t="s">
        <v>45</v>
      </c>
      <c r="H21" s="87" t="s">
        <v>46</v>
      </c>
      <c r="I21" s="55"/>
      <c r="J21" s="87" t="s">
        <v>45</v>
      </c>
      <c r="K21" s="87" t="s">
        <v>46</v>
      </c>
      <c r="L21" s="55"/>
      <c r="M21" s="87" t="s">
        <v>45</v>
      </c>
      <c r="N21" s="87" t="s">
        <v>46</v>
      </c>
      <c r="P21" s="12" t="s">
        <v>258</v>
      </c>
      <c r="Q21" s="12" t="s">
        <v>45</v>
      </c>
      <c r="R21" s="12" t="s">
        <v>46</v>
      </c>
      <c r="S21" s="12" t="s">
        <v>258</v>
      </c>
      <c r="T21" s="12" t="s">
        <v>45</v>
      </c>
      <c r="U21" s="12" t="s">
        <v>46</v>
      </c>
      <c r="V21" s="12" t="s">
        <v>258</v>
      </c>
      <c r="W21" s="12" t="s">
        <v>45</v>
      </c>
      <c r="X21" s="12" t="s">
        <v>46</v>
      </c>
    </row>
    <row r="22" spans="1:24" s="12" customFormat="1" ht="40.25" customHeight="1" x14ac:dyDescent="0.2">
      <c r="A22" s="89" t="s">
        <v>372</v>
      </c>
      <c r="B22" s="71"/>
      <c r="C22" s="313">
        <v>0.19600000000000001</v>
      </c>
      <c r="D22" s="313"/>
      <c r="E22" s="327">
        <v>0.11</v>
      </c>
      <c r="F22" s="328"/>
      <c r="G22" s="9">
        <v>0.33</v>
      </c>
      <c r="H22" s="9">
        <v>0.03</v>
      </c>
      <c r="I22" s="9"/>
      <c r="J22" s="9">
        <v>0.22</v>
      </c>
      <c r="K22" s="9">
        <v>0</v>
      </c>
      <c r="L22" s="9"/>
      <c r="M22" s="9">
        <v>0.25</v>
      </c>
      <c r="N22" s="9">
        <v>0.01</v>
      </c>
    </row>
    <row r="23" spans="1:24" s="12" customFormat="1" ht="25.25" customHeight="1" x14ac:dyDescent="0.2">
      <c r="A23" s="88" t="s">
        <v>373</v>
      </c>
      <c r="B23" s="112"/>
      <c r="C23" s="312"/>
      <c r="D23" s="315"/>
      <c r="E23" s="312"/>
      <c r="F23" s="55"/>
      <c r="G23" s="41"/>
      <c r="H23" s="41"/>
      <c r="I23" s="329"/>
      <c r="J23" s="41"/>
      <c r="K23" s="41"/>
      <c r="L23" s="329"/>
      <c r="M23" s="41"/>
      <c r="N23" s="41"/>
      <c r="P23" s="86" t="e">
        <f>1/$B23</f>
        <v>#DIV/0!</v>
      </c>
      <c r="Q23" s="86" t="e">
        <f>(G23-G22)/P23</f>
        <v>#DIV/0!</v>
      </c>
      <c r="R23" s="86" t="e">
        <f>(H23-H22)/P23</f>
        <v>#DIV/0!</v>
      </c>
      <c r="S23" s="86" t="e">
        <f>1/B23</f>
        <v>#DIV/0!</v>
      </c>
      <c r="T23" s="86" t="e">
        <f>(J23-J22)/S23</f>
        <v>#DIV/0!</v>
      </c>
      <c r="U23" s="86" t="e">
        <f>(K23-K22)/S23</f>
        <v>#DIV/0!</v>
      </c>
      <c r="V23" s="86" t="e">
        <f>1/$B23</f>
        <v>#DIV/0!</v>
      </c>
      <c r="W23" s="86" t="e">
        <f>(M23-M22)/V23</f>
        <v>#DIV/0!</v>
      </c>
      <c r="X23" s="86" t="e">
        <f>(N23-N22)/V23</f>
        <v>#DIV/0!</v>
      </c>
    </row>
    <row r="24" spans="1:24" s="12" customFormat="1" ht="25.25" customHeight="1" x14ac:dyDescent="0.2">
      <c r="A24" s="88" t="s">
        <v>260</v>
      </c>
      <c r="B24" s="1"/>
      <c r="C24" s="312"/>
      <c r="D24" s="315" t="s">
        <v>46</v>
      </c>
      <c r="E24" s="312">
        <v>0</v>
      </c>
      <c r="F24" s="88" t="s">
        <v>260</v>
      </c>
      <c r="G24" s="73" t="e">
        <f>Q23</f>
        <v>#DIV/0!</v>
      </c>
      <c r="H24" s="73" t="e">
        <f>R23</f>
        <v>#DIV/0!</v>
      </c>
      <c r="I24" s="53"/>
      <c r="J24" s="73" t="e">
        <f>T23</f>
        <v>#DIV/0!</v>
      </c>
      <c r="K24" s="73" t="e">
        <f>U23</f>
        <v>#DIV/0!</v>
      </c>
      <c r="L24" s="53"/>
      <c r="M24" s="73" t="e">
        <f>W23</f>
        <v>#DIV/0!</v>
      </c>
      <c r="N24" s="73" t="e">
        <f>X23</f>
        <v>#DIV/0!</v>
      </c>
    </row>
    <row r="25" spans="1:24" s="12" customFormat="1" ht="40.25" customHeight="1" x14ac:dyDescent="0.2">
      <c r="A25" s="89" t="s">
        <v>374</v>
      </c>
      <c r="B25" s="71"/>
      <c r="C25" s="313">
        <v>0.436</v>
      </c>
      <c r="D25" s="316"/>
      <c r="E25" s="327">
        <v>0.44</v>
      </c>
      <c r="F25" s="328"/>
      <c r="G25" s="9">
        <v>0.81</v>
      </c>
      <c r="H25" s="9">
        <v>0.2</v>
      </c>
      <c r="I25" s="9"/>
      <c r="J25" s="9">
        <v>0.76</v>
      </c>
      <c r="K25" s="9">
        <v>0.04</v>
      </c>
      <c r="L25" s="9"/>
      <c r="M25" s="9">
        <v>0.78</v>
      </c>
      <c r="N25" s="9">
        <v>0.13</v>
      </c>
    </row>
    <row r="26" spans="1:24" s="12" customFormat="1" ht="25.25" customHeight="1" x14ac:dyDescent="0.2">
      <c r="A26" s="88" t="s">
        <v>376</v>
      </c>
      <c r="B26" s="112"/>
      <c r="C26" s="326"/>
      <c r="D26" s="315"/>
      <c r="E26" s="312"/>
      <c r="F26" s="55"/>
      <c r="G26" s="41"/>
      <c r="H26" s="41"/>
      <c r="I26" s="329"/>
      <c r="J26" s="41"/>
      <c r="K26" s="41"/>
      <c r="L26" s="329"/>
      <c r="M26" s="41"/>
      <c r="N26" s="41"/>
      <c r="P26" s="86" t="e">
        <f>1/$B26</f>
        <v>#DIV/0!</v>
      </c>
      <c r="Q26" s="86" t="e">
        <f>(G26-G25)/P26</f>
        <v>#DIV/0!</v>
      </c>
      <c r="R26" s="86" t="e">
        <f>(H26-H25)/P26</f>
        <v>#DIV/0!</v>
      </c>
      <c r="S26" s="86" t="e">
        <f>1/$B26</f>
        <v>#DIV/0!</v>
      </c>
      <c r="T26" s="86" t="e">
        <f>(J26-J25)/S26</f>
        <v>#DIV/0!</v>
      </c>
      <c r="U26" s="86" t="e">
        <f>(K26-K25)/S26</f>
        <v>#DIV/0!</v>
      </c>
      <c r="V26" s="86" t="e">
        <f>1/$B26</f>
        <v>#DIV/0!</v>
      </c>
      <c r="W26" s="86" t="e">
        <f>(M26-M25)/V26</f>
        <v>#DIV/0!</v>
      </c>
      <c r="X26" s="86" t="e">
        <f>(N26-N25)/V26</f>
        <v>#DIV/0!</v>
      </c>
    </row>
    <row r="27" spans="1:24" s="12" customFormat="1" ht="25.25" customHeight="1" x14ac:dyDescent="0.2">
      <c r="A27" s="88" t="s">
        <v>260</v>
      </c>
      <c r="B27" s="1"/>
      <c r="C27" s="312"/>
      <c r="D27" s="315" t="s">
        <v>46</v>
      </c>
      <c r="E27" s="312">
        <v>0</v>
      </c>
      <c r="F27" s="88" t="s">
        <v>260</v>
      </c>
      <c r="G27" s="73" t="e">
        <f>Q26</f>
        <v>#DIV/0!</v>
      </c>
      <c r="H27" s="73" t="e">
        <f>R26</f>
        <v>#DIV/0!</v>
      </c>
      <c r="I27" s="53"/>
      <c r="J27" s="73" t="e">
        <f>T26</f>
        <v>#DIV/0!</v>
      </c>
      <c r="K27" s="73" t="e">
        <f>U26</f>
        <v>#DIV/0!</v>
      </c>
      <c r="L27" s="53"/>
      <c r="M27" s="73" t="e">
        <f>W26</f>
        <v>#DIV/0!</v>
      </c>
      <c r="N27" s="73" t="e">
        <f>X26</f>
        <v>#DIV/0!</v>
      </c>
    </row>
    <row r="28" spans="1:24" s="12" customFormat="1" ht="40.25" customHeight="1" x14ac:dyDescent="0.2">
      <c r="A28" s="89" t="s">
        <v>375</v>
      </c>
      <c r="B28" s="71"/>
      <c r="C28" s="313">
        <v>0.28599999999999998</v>
      </c>
      <c r="D28" s="316"/>
      <c r="E28" s="327">
        <v>0.92</v>
      </c>
      <c r="F28" s="328"/>
      <c r="G28" s="9">
        <v>0.97</v>
      </c>
      <c r="H28" s="9">
        <v>0.57999999999999996</v>
      </c>
      <c r="I28" s="9"/>
      <c r="J28" s="9">
        <v>0.97</v>
      </c>
      <c r="K28" s="9">
        <v>0.35</v>
      </c>
      <c r="L28" s="9"/>
      <c r="M28" s="9">
        <v>0.96</v>
      </c>
      <c r="N28" s="9">
        <v>0.52</v>
      </c>
    </row>
    <row r="29" spans="1:24" s="12" customFormat="1" ht="25.25" customHeight="1" x14ac:dyDescent="0.2">
      <c r="A29" s="88" t="s">
        <v>377</v>
      </c>
      <c r="B29" s="112"/>
      <c r="C29" s="326"/>
      <c r="D29" s="315"/>
      <c r="E29" s="312"/>
      <c r="F29" s="55"/>
      <c r="G29" s="41"/>
      <c r="H29" s="41"/>
      <c r="I29" s="329"/>
      <c r="J29" s="41"/>
      <c r="K29" s="41"/>
      <c r="L29" s="329"/>
      <c r="M29" s="41"/>
      <c r="N29" s="41"/>
      <c r="P29" s="86" t="e">
        <f>1/$B29</f>
        <v>#DIV/0!</v>
      </c>
      <c r="Q29" s="86" t="e">
        <f>(G29-G28)/P29</f>
        <v>#DIV/0!</v>
      </c>
      <c r="R29" s="86" t="e">
        <f>(H29-H28)/P29</f>
        <v>#DIV/0!</v>
      </c>
      <c r="S29" s="86" t="e">
        <f>1/$B29</f>
        <v>#DIV/0!</v>
      </c>
      <c r="T29" s="86" t="e">
        <f>(J29-J28)/S29</f>
        <v>#DIV/0!</v>
      </c>
      <c r="U29" s="86" t="e">
        <f>(K29-K28)/S29</f>
        <v>#DIV/0!</v>
      </c>
      <c r="V29" s="86" t="e">
        <f>1/$B29</f>
        <v>#DIV/0!</v>
      </c>
      <c r="W29" s="86" t="e">
        <f>(M29-M28)/V29</f>
        <v>#DIV/0!</v>
      </c>
      <c r="X29" s="86" t="e">
        <f>(N29-N28)/V29</f>
        <v>#DIV/0!</v>
      </c>
    </row>
    <row r="30" spans="1:24" s="12" customFormat="1" ht="25.25" customHeight="1" x14ac:dyDescent="0.2">
      <c r="A30" s="88" t="s">
        <v>260</v>
      </c>
      <c r="B30" s="1"/>
      <c r="C30" s="312"/>
      <c r="D30" s="315" t="s">
        <v>46</v>
      </c>
      <c r="E30" s="312">
        <v>0.09</v>
      </c>
      <c r="F30" s="88" t="s">
        <v>260</v>
      </c>
      <c r="G30" s="73" t="e">
        <f>Q29</f>
        <v>#DIV/0!</v>
      </c>
      <c r="H30" s="73" t="e">
        <f>R29</f>
        <v>#DIV/0!</v>
      </c>
      <c r="I30" s="53"/>
      <c r="J30" s="73" t="e">
        <f>T29</f>
        <v>#DIV/0!</v>
      </c>
      <c r="K30" s="73" t="e">
        <f>U29</f>
        <v>#DIV/0!</v>
      </c>
      <c r="L30" s="53"/>
      <c r="M30" s="73" t="e">
        <f>W29</f>
        <v>#DIV/0!</v>
      </c>
      <c r="N30" s="73" t="e">
        <f>X29</f>
        <v>#DIV/0!</v>
      </c>
    </row>
    <row r="31" spans="1:24" s="12" customFormat="1" ht="25.25" customHeight="1" x14ac:dyDescent="0.2">
      <c r="H31" s="72"/>
      <c r="I31" s="72"/>
      <c r="K31" s="72"/>
      <c r="L31" s="72"/>
      <c r="N31" s="72"/>
      <c r="O31" s="72"/>
    </row>
    <row r="32" spans="1:24" s="12" customFormat="1" ht="25.25" customHeight="1" x14ac:dyDescent="0.2">
      <c r="H32" s="72"/>
      <c r="I32" s="72"/>
      <c r="K32" s="72"/>
      <c r="L32" s="72"/>
      <c r="N32" s="72"/>
      <c r="O32" s="72"/>
    </row>
    <row r="33" spans="8:15" s="12" customFormat="1" ht="25.25" customHeight="1" x14ac:dyDescent="0.2">
      <c r="H33" s="72"/>
      <c r="I33" s="72"/>
      <c r="K33" s="72"/>
      <c r="L33" s="72"/>
      <c r="N33" s="72"/>
      <c r="O33" s="72"/>
    </row>
    <row r="34" spans="8:15" s="12" customFormat="1" ht="25.25" customHeight="1" x14ac:dyDescent="0.2">
      <c r="H34" s="72"/>
      <c r="I34" s="72"/>
      <c r="K34" s="72"/>
      <c r="L34" s="72"/>
      <c r="N34" s="72"/>
      <c r="O34" s="72"/>
    </row>
    <row r="35" spans="8:15" s="12" customFormat="1" ht="25.25" customHeight="1" x14ac:dyDescent="0.2">
      <c r="H35" s="72"/>
      <c r="I35" s="72"/>
      <c r="K35" s="72"/>
      <c r="L35" s="72"/>
      <c r="N35" s="72"/>
      <c r="O35" s="72"/>
    </row>
    <row r="36" spans="8:15" s="12" customFormat="1" ht="25.25" customHeight="1" x14ac:dyDescent="0.2">
      <c r="H36" s="72"/>
      <c r="I36" s="72"/>
      <c r="K36" s="72"/>
      <c r="L36" s="72"/>
      <c r="N36" s="72"/>
      <c r="O36" s="72"/>
    </row>
    <row r="37" spans="8:15" s="12" customFormat="1" ht="25.25" customHeight="1" x14ac:dyDescent="0.2">
      <c r="H37" s="72"/>
      <c r="I37" s="72"/>
      <c r="K37" s="72"/>
      <c r="L37" s="72"/>
      <c r="N37" s="72"/>
      <c r="O37" s="72"/>
    </row>
  </sheetData>
  <sheetProtection algorithmName="SHA-512" hashValue="ULaUqFpLUkKMF7klxmRDE8N59oipsPKb1ze9xngsJ3c/rBg8S1fWwJUDAwb3MALHK0upAnFptzTQzANn7h7VFQ==" saltValue="t7in7ImZW/nlkDTGvSsxng==" spinCount="100000" sheet="1" selectLockedCells="1"/>
  <mergeCells count="8">
    <mergeCell ref="G20:H20"/>
    <mergeCell ref="J20:K20"/>
    <mergeCell ref="M20:N20"/>
    <mergeCell ref="A2:N2"/>
    <mergeCell ref="A1:N1"/>
    <mergeCell ref="G3:H3"/>
    <mergeCell ref="J3:K3"/>
    <mergeCell ref="M3:N3"/>
  </mergeCells>
  <conditionalFormatting sqref="G7:H7">
    <cfRule type="cellIs" dxfId="89" priority="90" stopIfTrue="1" operator="between">
      <formula>0.99</formula>
      <formula>-0.99</formula>
    </cfRule>
    <cfRule type="cellIs" dxfId="88" priority="89" stopIfTrue="1" operator="between">
      <formula>-1.99</formula>
      <formula>-1</formula>
    </cfRule>
    <cfRule type="cellIs" dxfId="87" priority="88" stopIfTrue="1" operator="between">
      <formula>1.99</formula>
      <formula>1</formula>
    </cfRule>
    <cfRule type="cellIs" dxfId="86" priority="87" stopIfTrue="1" operator="lessThan">
      <formula>-1.99</formula>
    </cfRule>
    <cfRule type="cellIs" dxfId="85" priority="86" stopIfTrue="1" operator="greaterThan">
      <formula>1.99</formula>
    </cfRule>
  </conditionalFormatting>
  <conditionalFormatting sqref="G10:H10">
    <cfRule type="cellIs" dxfId="84" priority="71" stopIfTrue="1" operator="greaterThan">
      <formula>1.99</formula>
    </cfRule>
    <cfRule type="cellIs" dxfId="83" priority="75" stopIfTrue="1" operator="between">
      <formula>0.99</formula>
      <formula>-0.99</formula>
    </cfRule>
    <cfRule type="cellIs" dxfId="82" priority="72" stopIfTrue="1" operator="lessThan">
      <formula>-1.99</formula>
    </cfRule>
    <cfRule type="cellIs" dxfId="81" priority="73" stopIfTrue="1" operator="between">
      <formula>1.99</formula>
      <formula>1</formula>
    </cfRule>
    <cfRule type="cellIs" dxfId="80" priority="74" stopIfTrue="1" operator="between">
      <formula>-1.99</formula>
      <formula>-1</formula>
    </cfRule>
  </conditionalFormatting>
  <conditionalFormatting sqref="G13:H13">
    <cfRule type="cellIs" dxfId="79" priority="59" stopIfTrue="1" operator="between">
      <formula>-1.99</formula>
      <formula>-1</formula>
    </cfRule>
    <cfRule type="cellIs" dxfId="78" priority="56" stopIfTrue="1" operator="greaterThan">
      <formula>1.99</formula>
    </cfRule>
    <cfRule type="cellIs" dxfId="77" priority="57" stopIfTrue="1" operator="lessThan">
      <formula>-1.99</formula>
    </cfRule>
    <cfRule type="cellIs" dxfId="76" priority="60" stopIfTrue="1" operator="between">
      <formula>0.99</formula>
      <formula>-0.99</formula>
    </cfRule>
    <cfRule type="cellIs" dxfId="75" priority="58" stopIfTrue="1" operator="between">
      <formula>1.99</formula>
      <formula>1</formula>
    </cfRule>
  </conditionalFormatting>
  <conditionalFormatting sqref="G24:H24">
    <cfRule type="cellIs" dxfId="74" priority="41" stopIfTrue="1" operator="greaterThan">
      <formula>1.99</formula>
    </cfRule>
    <cfRule type="cellIs" dxfId="73" priority="45" stopIfTrue="1" operator="between">
      <formula>0.99</formula>
      <formula>-0.99</formula>
    </cfRule>
    <cfRule type="cellIs" dxfId="72" priority="42" stopIfTrue="1" operator="lessThan">
      <formula>-1.99</formula>
    </cfRule>
    <cfRule type="cellIs" dxfId="71" priority="43" stopIfTrue="1" operator="between">
      <formula>1.99</formula>
      <formula>1</formula>
    </cfRule>
    <cfRule type="cellIs" dxfId="70" priority="44" stopIfTrue="1" operator="between">
      <formula>-1.99</formula>
      <formula>-1</formula>
    </cfRule>
  </conditionalFormatting>
  <conditionalFormatting sqref="G27:H27">
    <cfRule type="cellIs" dxfId="69" priority="30" stopIfTrue="1" operator="between">
      <formula>0.99</formula>
      <formula>-0.99</formula>
    </cfRule>
    <cfRule type="cellIs" dxfId="68" priority="26" stopIfTrue="1" operator="greaterThan">
      <formula>1.99</formula>
    </cfRule>
    <cfRule type="cellIs" dxfId="67" priority="29" stopIfTrue="1" operator="between">
      <formula>-1.99</formula>
      <formula>-1</formula>
    </cfRule>
    <cfRule type="cellIs" dxfId="66" priority="28" stopIfTrue="1" operator="between">
      <formula>1.99</formula>
      <formula>1</formula>
    </cfRule>
    <cfRule type="cellIs" dxfId="65" priority="27" stopIfTrue="1" operator="lessThan">
      <formula>-1.99</formula>
    </cfRule>
  </conditionalFormatting>
  <conditionalFormatting sqref="G30:H30">
    <cfRule type="cellIs" dxfId="64" priority="14" stopIfTrue="1" operator="between">
      <formula>-1.99</formula>
      <formula>-1</formula>
    </cfRule>
    <cfRule type="cellIs" dxfId="63" priority="11" stopIfTrue="1" operator="greaterThan">
      <formula>1.99</formula>
    </cfRule>
    <cfRule type="cellIs" dxfId="62" priority="15" stopIfTrue="1" operator="between">
      <formula>0.99</formula>
      <formula>-0.99</formula>
    </cfRule>
    <cfRule type="cellIs" dxfId="61" priority="13" stopIfTrue="1" operator="between">
      <formula>1.99</formula>
      <formula>1</formula>
    </cfRule>
    <cfRule type="cellIs" dxfId="60" priority="12" stopIfTrue="1" operator="lessThan">
      <formula>-1.99</formula>
    </cfRule>
  </conditionalFormatting>
  <conditionalFormatting sqref="J7:K7">
    <cfRule type="cellIs" dxfId="59" priority="84" stopIfTrue="1" operator="between">
      <formula>-1.99</formula>
      <formula>-1</formula>
    </cfRule>
    <cfRule type="cellIs" dxfId="58" priority="81" stopIfTrue="1" operator="greaterThan">
      <formula>1.99</formula>
    </cfRule>
    <cfRule type="cellIs" dxfId="57" priority="82" stopIfTrue="1" operator="lessThan">
      <formula>-1.99</formula>
    </cfRule>
    <cfRule type="cellIs" dxfId="56" priority="85" stopIfTrue="1" operator="between">
      <formula>0.99</formula>
      <formula>-0.99</formula>
    </cfRule>
    <cfRule type="cellIs" dxfId="55" priority="83" stopIfTrue="1" operator="between">
      <formula>1.99</formula>
      <formula>1</formula>
    </cfRule>
  </conditionalFormatting>
  <conditionalFormatting sqref="J10:K10">
    <cfRule type="cellIs" dxfId="54" priority="70" stopIfTrue="1" operator="between">
      <formula>0.99</formula>
      <formula>-0.99</formula>
    </cfRule>
    <cfRule type="cellIs" dxfId="53" priority="66" stopIfTrue="1" operator="greaterThan">
      <formula>1.99</formula>
    </cfRule>
    <cfRule type="cellIs" dxfId="52" priority="69" stopIfTrue="1" operator="between">
      <formula>-1.99</formula>
      <formula>-1</formula>
    </cfRule>
    <cfRule type="cellIs" dxfId="51" priority="68" stopIfTrue="1" operator="between">
      <formula>1.99</formula>
      <formula>1</formula>
    </cfRule>
    <cfRule type="cellIs" dxfId="50" priority="67" stopIfTrue="1" operator="lessThan">
      <formula>-1.99</formula>
    </cfRule>
  </conditionalFormatting>
  <conditionalFormatting sqref="J13:K13">
    <cfRule type="cellIs" dxfId="49" priority="54" stopIfTrue="1" operator="between">
      <formula>-1.99</formula>
      <formula>-1</formula>
    </cfRule>
    <cfRule type="cellIs" dxfId="48" priority="55" stopIfTrue="1" operator="between">
      <formula>0.99</formula>
      <formula>-0.99</formula>
    </cfRule>
    <cfRule type="cellIs" dxfId="47" priority="53" stopIfTrue="1" operator="between">
      <formula>1.99</formula>
      <formula>1</formula>
    </cfRule>
    <cfRule type="cellIs" dxfId="46" priority="52" stopIfTrue="1" operator="lessThan">
      <formula>-1.99</formula>
    </cfRule>
    <cfRule type="cellIs" dxfId="45" priority="51" stopIfTrue="1" operator="greaterThan">
      <formula>1.99</formula>
    </cfRule>
  </conditionalFormatting>
  <conditionalFormatting sqref="J24:K24">
    <cfRule type="cellIs" dxfId="44" priority="37" stopIfTrue="1" operator="lessThan">
      <formula>-1.99</formula>
    </cfRule>
    <cfRule type="cellIs" dxfId="43" priority="36" stopIfTrue="1" operator="greaterThan">
      <formula>1.99</formula>
    </cfRule>
    <cfRule type="cellIs" dxfId="42" priority="38" stopIfTrue="1" operator="between">
      <formula>1.99</formula>
      <formula>1</formula>
    </cfRule>
    <cfRule type="cellIs" dxfId="41" priority="39" stopIfTrue="1" operator="between">
      <formula>-1.99</formula>
      <formula>-1</formula>
    </cfRule>
    <cfRule type="cellIs" dxfId="40" priority="40" stopIfTrue="1" operator="between">
      <formula>0.99</formula>
      <formula>-0.99</formula>
    </cfRule>
  </conditionalFormatting>
  <conditionalFormatting sqref="J27:K27">
    <cfRule type="cellIs" dxfId="39" priority="24" stopIfTrue="1" operator="between">
      <formula>-1.99</formula>
      <formula>-1</formula>
    </cfRule>
    <cfRule type="cellIs" dxfId="38" priority="21" stopIfTrue="1" operator="greaterThan">
      <formula>1.99</formula>
    </cfRule>
    <cfRule type="cellIs" dxfId="37" priority="23" stopIfTrue="1" operator="between">
      <formula>1.99</formula>
      <formula>1</formula>
    </cfRule>
    <cfRule type="cellIs" dxfId="36" priority="25" stopIfTrue="1" operator="between">
      <formula>0.99</formula>
      <formula>-0.99</formula>
    </cfRule>
    <cfRule type="cellIs" dxfId="35" priority="22" stopIfTrue="1" operator="lessThan">
      <formula>-1.99</formula>
    </cfRule>
  </conditionalFormatting>
  <conditionalFormatting sqref="J30:K30">
    <cfRule type="cellIs" dxfId="34" priority="10" stopIfTrue="1" operator="between">
      <formula>0.99</formula>
      <formula>-0.99</formula>
    </cfRule>
    <cfRule type="cellIs" dxfId="33" priority="9" stopIfTrue="1" operator="between">
      <formula>-1.99</formula>
      <formula>-1</formula>
    </cfRule>
    <cfRule type="cellIs" dxfId="32" priority="8" stopIfTrue="1" operator="between">
      <formula>1.99</formula>
      <formula>1</formula>
    </cfRule>
    <cfRule type="cellIs" dxfId="31" priority="7" stopIfTrue="1" operator="lessThan">
      <formula>-1.99</formula>
    </cfRule>
    <cfRule type="cellIs" dxfId="30" priority="6" stopIfTrue="1" operator="greaterThan">
      <formula>1.99</formula>
    </cfRule>
  </conditionalFormatting>
  <conditionalFormatting sqref="M7:N7">
    <cfRule type="cellIs" dxfId="29" priority="79" stopIfTrue="1" operator="between">
      <formula>-1.99</formula>
      <formula>-1</formula>
    </cfRule>
    <cfRule type="cellIs" dxfId="28" priority="76" stopIfTrue="1" operator="greaterThan">
      <formula>1.99</formula>
    </cfRule>
    <cfRule type="cellIs" dxfId="27" priority="78" stopIfTrue="1" operator="between">
      <formula>1.99</formula>
      <formula>1</formula>
    </cfRule>
    <cfRule type="cellIs" dxfId="26" priority="77" stopIfTrue="1" operator="lessThan">
      <formula>-1.99</formula>
    </cfRule>
    <cfRule type="cellIs" dxfId="25" priority="80" stopIfTrue="1" operator="between">
      <formula>0.99</formula>
      <formula>-0.99</formula>
    </cfRule>
  </conditionalFormatting>
  <conditionalFormatting sqref="M10:N10">
    <cfRule type="cellIs" dxfId="24" priority="62" stopIfTrue="1" operator="lessThan">
      <formula>-1.99</formula>
    </cfRule>
    <cfRule type="cellIs" dxfId="23" priority="65" stopIfTrue="1" operator="between">
      <formula>0.99</formula>
      <formula>-0.99</formula>
    </cfRule>
    <cfRule type="cellIs" dxfId="22" priority="64" stopIfTrue="1" operator="between">
      <formula>-1.99</formula>
      <formula>-1</formula>
    </cfRule>
    <cfRule type="cellIs" dxfId="21" priority="63" stopIfTrue="1" operator="between">
      <formula>1.99</formula>
      <formula>1</formula>
    </cfRule>
    <cfRule type="cellIs" dxfId="20" priority="61" stopIfTrue="1" operator="greaterThan">
      <formula>1.99</formula>
    </cfRule>
  </conditionalFormatting>
  <conditionalFormatting sqref="M13:N13">
    <cfRule type="cellIs" dxfId="19" priority="50" stopIfTrue="1" operator="between">
      <formula>0.99</formula>
      <formula>-0.99</formula>
    </cfRule>
    <cfRule type="cellIs" dxfId="18" priority="49" stopIfTrue="1" operator="between">
      <formula>-1.99</formula>
      <formula>-1</formula>
    </cfRule>
    <cfRule type="cellIs" dxfId="17" priority="48" stopIfTrue="1" operator="between">
      <formula>1.99</formula>
      <formula>1</formula>
    </cfRule>
    <cfRule type="cellIs" dxfId="16" priority="47" stopIfTrue="1" operator="lessThan">
      <formula>-1.99</formula>
    </cfRule>
    <cfRule type="cellIs" dxfId="15" priority="46" stopIfTrue="1" operator="greaterThan">
      <formula>1.99</formula>
    </cfRule>
  </conditionalFormatting>
  <conditionalFormatting sqref="M24:N24">
    <cfRule type="cellIs" dxfId="14" priority="35" stopIfTrue="1" operator="between">
      <formula>0.99</formula>
      <formula>-0.99</formula>
    </cfRule>
    <cfRule type="cellIs" dxfId="13" priority="34" stopIfTrue="1" operator="between">
      <formula>-1.99</formula>
      <formula>-1</formula>
    </cfRule>
    <cfRule type="cellIs" dxfId="12" priority="33" stopIfTrue="1" operator="between">
      <formula>1.99</formula>
      <formula>1</formula>
    </cfRule>
    <cfRule type="cellIs" dxfId="11" priority="32" stopIfTrue="1" operator="lessThan">
      <formula>-1.99</formula>
    </cfRule>
    <cfRule type="cellIs" dxfId="10" priority="31" stopIfTrue="1" operator="greaterThan">
      <formula>1.99</formula>
    </cfRule>
  </conditionalFormatting>
  <conditionalFormatting sqref="M27:N27">
    <cfRule type="cellIs" dxfId="9" priority="20" stopIfTrue="1" operator="between">
      <formula>0.99</formula>
      <formula>-0.99</formula>
    </cfRule>
    <cfRule type="cellIs" dxfId="8" priority="19" stopIfTrue="1" operator="between">
      <formula>-1.99</formula>
      <formula>-1</formula>
    </cfRule>
    <cfRule type="cellIs" dxfId="7" priority="18" stopIfTrue="1" operator="between">
      <formula>1.99</formula>
      <formula>1</formula>
    </cfRule>
    <cfRule type="cellIs" dxfId="6" priority="17" stopIfTrue="1" operator="lessThan">
      <formula>-1.99</formula>
    </cfRule>
    <cfRule type="cellIs" dxfId="5" priority="16" stopIfTrue="1" operator="greaterThan">
      <formula>1.99</formula>
    </cfRule>
  </conditionalFormatting>
  <conditionalFormatting sqref="M30:N30">
    <cfRule type="cellIs" dxfId="4" priority="5" stopIfTrue="1" operator="between">
      <formula>0.99</formula>
      <formula>-0.99</formula>
    </cfRule>
    <cfRule type="cellIs" dxfId="3" priority="4" stopIfTrue="1" operator="between">
      <formula>-1.99</formula>
      <formula>-1</formula>
    </cfRule>
    <cfRule type="cellIs" dxfId="2" priority="3" stopIfTrue="1" operator="between">
      <formula>1.99</formula>
      <formula>1</formula>
    </cfRule>
    <cfRule type="cellIs" dxfId="1" priority="2" stopIfTrue="1" operator="lessThan">
      <formula>-1.99</formula>
    </cfRule>
    <cfRule type="cellIs" dxfId="0" priority="1" stopIfTrue="1" operator="greaterThan">
      <formula>1.99</formula>
    </cfRule>
  </conditionalFormatting>
  <pageMargins left="0.7" right="0.7" top="0.75" bottom="0.75" header="0.3" footer="0.3"/>
  <pageSetup paperSize="9" scale="62" orientation="portrait" horizontalDpi="0" verticalDpi="0"/>
  <headerFooter>
    <oddHeader>&amp;R&amp;"Calibri,Regular"&amp;K000000Proforma © www.headshipsupport.co.uk HS10.6 2020, July 2020 Excel Version</oddHeader>
    <oddFooter>&amp;R&amp;"Calibri,Regular"&amp;K000000&amp;P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Y37"/>
  <sheetViews>
    <sheetView zoomScaleNormal="100" zoomScalePageLayoutView="50" workbookViewId="0">
      <selection activeCell="H6" sqref="H6"/>
    </sheetView>
  </sheetViews>
  <sheetFormatPr baseColWidth="10" defaultColWidth="10.83203125" defaultRowHeight="25.25" customHeight="1" x14ac:dyDescent="0.2"/>
  <cols>
    <col min="1" max="1" width="29.83203125" style="12" customWidth="1"/>
    <col min="2" max="2" width="6.6640625" style="105" hidden="1" customWidth="1"/>
    <col min="3" max="4" width="11" style="105" hidden="1" customWidth="1"/>
    <col min="5" max="5" width="6.6640625" style="105" hidden="1" customWidth="1"/>
    <col min="6" max="7" width="11" style="105" hidden="1" customWidth="1"/>
    <col min="8" max="8" width="11.1640625" style="105" customWidth="1"/>
    <col min="9" max="10" width="11" style="105" customWidth="1"/>
    <col min="11" max="11" width="10.33203125" style="105" customWidth="1"/>
    <col min="12" max="13" width="11" style="105" customWidth="1"/>
    <col min="14" max="16" width="10.83203125" style="12"/>
    <col min="17" max="17" width="7.5" style="12" customWidth="1"/>
    <col min="18" max="16384" width="10.83203125" style="12"/>
  </cols>
  <sheetData>
    <row r="1" spans="1:22" ht="34" customHeight="1" x14ac:dyDescent="0.3">
      <c r="A1" s="345" t="s">
        <v>405</v>
      </c>
      <c r="B1" s="123"/>
    </row>
    <row r="2" spans="1:22" ht="25.25" customHeight="1" x14ac:dyDescent="0.2">
      <c r="A2" s="344" t="s">
        <v>473</v>
      </c>
    </row>
    <row r="3" spans="1:22" ht="25.25" customHeight="1" thickBot="1" x14ac:dyDescent="0.25">
      <c r="A3" s="123" t="s">
        <v>390</v>
      </c>
      <c r="B3" s="124"/>
      <c r="C3" s="124"/>
      <c r="D3" s="124"/>
      <c r="E3" s="124"/>
      <c r="F3" s="124"/>
    </row>
    <row r="4" spans="1:22" ht="25.25" customHeight="1" x14ac:dyDescent="0.2">
      <c r="A4" s="56" t="s">
        <v>12</v>
      </c>
      <c r="B4" s="545" t="s">
        <v>273</v>
      </c>
      <c r="C4" s="546"/>
      <c r="D4" s="547"/>
      <c r="H4" s="545" t="s">
        <v>274</v>
      </c>
      <c r="I4" s="546"/>
      <c r="J4" s="547"/>
      <c r="K4" s="545" t="s">
        <v>275</v>
      </c>
      <c r="L4" s="546"/>
      <c r="M4" s="547"/>
      <c r="N4" s="536" t="s">
        <v>276</v>
      </c>
      <c r="O4" s="537"/>
      <c r="P4" s="538"/>
      <c r="Q4" s="536" t="s">
        <v>433</v>
      </c>
      <c r="R4" s="537"/>
      <c r="S4" s="538"/>
      <c r="T4" s="536" t="s">
        <v>431</v>
      </c>
      <c r="U4" s="537"/>
      <c r="V4" s="538"/>
    </row>
    <row r="5" spans="1:22" ht="33" customHeight="1" x14ac:dyDescent="0.2">
      <c r="A5" s="55"/>
      <c r="B5" s="152" t="s">
        <v>277</v>
      </c>
      <c r="C5" s="153" t="s">
        <v>278</v>
      </c>
      <c r="D5" s="154" t="s">
        <v>279</v>
      </c>
      <c r="H5" s="152" t="s">
        <v>277</v>
      </c>
      <c r="I5" s="153" t="s">
        <v>278</v>
      </c>
      <c r="J5" s="154" t="s">
        <v>279</v>
      </c>
      <c r="K5" s="152" t="s">
        <v>277</v>
      </c>
      <c r="L5" s="153" t="s">
        <v>278</v>
      </c>
      <c r="M5" s="335" t="s">
        <v>389</v>
      </c>
      <c r="N5" s="152" t="s">
        <v>277</v>
      </c>
      <c r="O5" s="153" t="s">
        <v>278</v>
      </c>
      <c r="P5" s="154" t="s">
        <v>279</v>
      </c>
      <c r="Q5" s="152" t="s">
        <v>277</v>
      </c>
      <c r="R5" s="153" t="s">
        <v>278</v>
      </c>
      <c r="S5" s="335" t="s">
        <v>458</v>
      </c>
      <c r="T5" s="152" t="s">
        <v>277</v>
      </c>
      <c r="U5" s="153" t="s">
        <v>278</v>
      </c>
      <c r="V5" s="335" t="s">
        <v>458</v>
      </c>
    </row>
    <row r="6" spans="1:22" ht="48" customHeight="1" x14ac:dyDescent="0.2">
      <c r="A6" s="88" t="s">
        <v>280</v>
      </c>
      <c r="B6" s="132"/>
      <c r="C6" s="118"/>
      <c r="D6" s="125">
        <v>4</v>
      </c>
      <c r="H6" s="132"/>
      <c r="I6" s="118"/>
      <c r="J6" s="125">
        <v>4</v>
      </c>
      <c r="K6" s="132"/>
      <c r="L6" s="118"/>
      <c r="M6" s="125">
        <v>4</v>
      </c>
      <c r="N6" s="132"/>
      <c r="O6" s="118"/>
      <c r="P6" s="125">
        <v>3.6</v>
      </c>
      <c r="Q6" s="132"/>
      <c r="R6" s="118"/>
      <c r="S6" s="135">
        <v>6.3</v>
      </c>
      <c r="T6" s="132"/>
      <c r="U6" s="118"/>
      <c r="V6" s="135">
        <v>6.3</v>
      </c>
    </row>
    <row r="7" spans="1:22" ht="48" customHeight="1" thickBot="1" x14ac:dyDescent="0.25">
      <c r="A7" s="88" t="s">
        <v>281</v>
      </c>
      <c r="B7" s="133"/>
      <c r="C7" s="134"/>
      <c r="D7" s="126">
        <v>8.1999999999999993</v>
      </c>
      <c r="H7" s="133"/>
      <c r="I7" s="134"/>
      <c r="J7" s="126">
        <v>8.1999999999999993</v>
      </c>
      <c r="K7" s="133"/>
      <c r="L7" s="134"/>
      <c r="M7" s="126">
        <v>8.1999999999999993</v>
      </c>
      <c r="N7" s="133"/>
      <c r="O7" s="134"/>
      <c r="P7" s="126">
        <v>8.8000000000000007</v>
      </c>
      <c r="Q7" s="133"/>
      <c r="R7" s="134"/>
      <c r="S7" s="136">
        <v>17.7</v>
      </c>
      <c r="T7" s="133"/>
      <c r="U7" s="134"/>
      <c r="V7" s="136">
        <v>17.7</v>
      </c>
    </row>
    <row r="8" spans="1:22" ht="25.25" customHeight="1" x14ac:dyDescent="0.2">
      <c r="A8" s="142"/>
      <c r="K8" s="12" t="s">
        <v>282</v>
      </c>
      <c r="T8" s="12" t="s">
        <v>432</v>
      </c>
    </row>
    <row r="10" spans="1:22" ht="25.25" customHeight="1" thickBot="1" x14ac:dyDescent="0.25">
      <c r="B10" s="548" t="s">
        <v>283</v>
      </c>
      <c r="C10" s="548"/>
      <c r="D10" s="548"/>
      <c r="E10" s="548"/>
      <c r="F10" s="548"/>
      <c r="G10" s="548"/>
      <c r="H10" s="548" t="s">
        <v>284</v>
      </c>
      <c r="I10" s="548"/>
      <c r="J10" s="548"/>
      <c r="K10" s="548"/>
      <c r="L10" s="548"/>
      <c r="M10" s="548"/>
      <c r="N10" s="548" t="s">
        <v>295</v>
      </c>
      <c r="O10" s="548"/>
      <c r="P10" s="548"/>
      <c r="Q10" s="548"/>
      <c r="R10" s="548"/>
      <c r="S10" s="548"/>
    </row>
    <row r="11" spans="1:22" ht="48" customHeight="1" x14ac:dyDescent="0.2">
      <c r="A11" s="55"/>
      <c r="B11" s="541" t="s">
        <v>285</v>
      </c>
      <c r="C11" s="541"/>
      <c r="D11" s="542"/>
      <c r="E11" s="543" t="s">
        <v>286</v>
      </c>
      <c r="F11" s="541"/>
      <c r="G11" s="544"/>
      <c r="H11" s="541" t="s">
        <v>285</v>
      </c>
      <c r="I11" s="541"/>
      <c r="J11" s="542"/>
      <c r="K11" s="543" t="s">
        <v>286</v>
      </c>
      <c r="L11" s="541"/>
      <c r="M11" s="544"/>
      <c r="N11" s="540" t="s">
        <v>285</v>
      </c>
      <c r="O11" s="541"/>
      <c r="P11" s="542"/>
      <c r="Q11" s="543" t="s">
        <v>286</v>
      </c>
      <c r="R11" s="541"/>
      <c r="S11" s="544"/>
    </row>
    <row r="12" spans="1:22" ht="52.25" customHeight="1" x14ac:dyDescent="0.2">
      <c r="A12" s="127"/>
      <c r="B12" s="149" t="s">
        <v>277</v>
      </c>
      <c r="C12" s="150" t="s">
        <v>278</v>
      </c>
      <c r="D12" s="150" t="s">
        <v>279</v>
      </c>
      <c r="E12" s="150" t="s">
        <v>287</v>
      </c>
      <c r="F12" s="150" t="s">
        <v>278</v>
      </c>
      <c r="G12" s="151" t="s">
        <v>279</v>
      </c>
      <c r="H12" s="149" t="s">
        <v>277</v>
      </c>
      <c r="I12" s="150" t="s">
        <v>278</v>
      </c>
      <c r="J12" s="150" t="s">
        <v>279</v>
      </c>
      <c r="K12" s="150" t="s">
        <v>287</v>
      </c>
      <c r="L12" s="150" t="s">
        <v>278</v>
      </c>
      <c r="M12" s="151" t="s">
        <v>279</v>
      </c>
      <c r="N12" s="149" t="s">
        <v>277</v>
      </c>
      <c r="O12" s="150" t="s">
        <v>278</v>
      </c>
      <c r="P12" s="150" t="s">
        <v>279</v>
      </c>
      <c r="Q12" s="150" t="s">
        <v>287</v>
      </c>
      <c r="R12" s="150" t="s">
        <v>278</v>
      </c>
      <c r="S12" s="151" t="s">
        <v>279</v>
      </c>
    </row>
    <row r="13" spans="1:22" ht="25.25" customHeight="1" x14ac:dyDescent="0.2">
      <c r="A13" s="127" t="s">
        <v>12</v>
      </c>
      <c r="B13" s="137"/>
      <c r="C13" s="138"/>
      <c r="D13" s="128">
        <v>4</v>
      </c>
      <c r="E13" s="111"/>
      <c r="F13" s="138"/>
      <c r="G13" s="130">
        <v>8.1999999999999993</v>
      </c>
      <c r="H13" s="137"/>
      <c r="I13" s="138"/>
      <c r="J13" s="128">
        <v>4</v>
      </c>
      <c r="K13" s="111"/>
      <c r="L13" s="138"/>
      <c r="M13" s="130">
        <v>8.1999999999999993</v>
      </c>
      <c r="N13" s="137"/>
      <c r="O13" s="138"/>
      <c r="P13" s="128">
        <v>4</v>
      </c>
      <c r="Q13" s="111"/>
      <c r="R13" s="138"/>
      <c r="S13" s="130">
        <v>8.1999999999999993</v>
      </c>
    </row>
    <row r="14" spans="1:22" ht="25.25" customHeight="1" x14ac:dyDescent="0.2">
      <c r="A14" s="127" t="s">
        <v>249</v>
      </c>
      <c r="B14" s="137"/>
      <c r="C14" s="138"/>
      <c r="D14" s="128">
        <v>4.0999999999999996</v>
      </c>
      <c r="E14" s="111"/>
      <c r="F14" s="138"/>
      <c r="G14" s="130">
        <v>8.5</v>
      </c>
      <c r="H14" s="137"/>
      <c r="I14" s="138"/>
      <c r="J14" s="128">
        <v>4.0999999999999996</v>
      </c>
      <c r="K14" s="111"/>
      <c r="L14" s="138"/>
      <c r="M14" s="130">
        <v>8.6</v>
      </c>
      <c r="N14" s="137"/>
      <c r="O14" s="138"/>
      <c r="P14" s="128">
        <v>4.0999999999999996</v>
      </c>
      <c r="Q14" s="111"/>
      <c r="R14" s="138"/>
      <c r="S14" s="130">
        <v>8.6</v>
      </c>
    </row>
    <row r="15" spans="1:22" ht="25.25" customHeight="1" x14ac:dyDescent="0.2">
      <c r="A15" s="127" t="s">
        <v>250</v>
      </c>
      <c r="B15" s="137"/>
      <c r="C15" s="138"/>
      <c r="D15" s="128">
        <v>4</v>
      </c>
      <c r="E15" s="111"/>
      <c r="F15" s="138"/>
      <c r="G15" s="130">
        <v>8</v>
      </c>
      <c r="H15" s="137"/>
      <c r="I15" s="138"/>
      <c r="J15" s="128">
        <v>3.9</v>
      </c>
      <c r="K15" s="111"/>
      <c r="L15" s="138"/>
      <c r="M15" s="130">
        <v>7.9</v>
      </c>
      <c r="N15" s="137"/>
      <c r="O15" s="138"/>
      <c r="P15" s="128">
        <v>3.9</v>
      </c>
      <c r="Q15" s="111"/>
      <c r="R15" s="138"/>
      <c r="S15" s="130">
        <v>7.9</v>
      </c>
    </row>
    <row r="16" spans="1:22" ht="25.25" customHeight="1" x14ac:dyDescent="0.2">
      <c r="A16" s="127" t="s">
        <v>288</v>
      </c>
      <c r="B16" s="137"/>
      <c r="C16" s="138"/>
      <c r="D16" s="128">
        <v>5.4</v>
      </c>
      <c r="E16" s="111"/>
      <c r="F16" s="138"/>
      <c r="G16" s="130">
        <v>15.1</v>
      </c>
      <c r="H16" s="137"/>
      <c r="I16" s="138"/>
      <c r="J16" s="128">
        <v>5.6</v>
      </c>
      <c r="K16" s="111"/>
      <c r="L16" s="138"/>
      <c r="M16" s="130">
        <v>16.100000000000001</v>
      </c>
      <c r="N16" s="137"/>
      <c r="O16" s="138"/>
      <c r="P16" s="128">
        <v>5.6</v>
      </c>
      <c r="Q16" s="111"/>
      <c r="R16" s="138"/>
      <c r="S16" s="130">
        <v>16.100000000000001</v>
      </c>
    </row>
    <row r="17" spans="1:25" ht="25.25" customHeight="1" x14ac:dyDescent="0.2">
      <c r="A17" s="127" t="s">
        <v>289</v>
      </c>
      <c r="B17" s="137"/>
      <c r="C17" s="138"/>
      <c r="D17" s="128">
        <v>3.5</v>
      </c>
      <c r="E17" s="111"/>
      <c r="F17" s="138"/>
      <c r="G17" s="130">
        <v>5.4</v>
      </c>
      <c r="H17" s="137"/>
      <c r="I17" s="138"/>
      <c r="J17" s="128">
        <v>3.5</v>
      </c>
      <c r="K17" s="111"/>
      <c r="L17" s="138"/>
      <c r="M17" s="130">
        <v>5.4</v>
      </c>
      <c r="N17" s="137"/>
      <c r="O17" s="138"/>
      <c r="P17" s="128">
        <v>3.5</v>
      </c>
      <c r="Q17" s="111"/>
      <c r="R17" s="138"/>
      <c r="S17" s="130">
        <v>5.4</v>
      </c>
    </row>
    <row r="18" spans="1:25" ht="25.25" customHeight="1" x14ac:dyDescent="0.2">
      <c r="A18" s="127" t="s">
        <v>290</v>
      </c>
      <c r="B18" s="137"/>
      <c r="C18" s="138"/>
      <c r="D18" s="128">
        <v>6.4</v>
      </c>
      <c r="E18" s="111"/>
      <c r="F18" s="138"/>
      <c r="G18" s="130">
        <v>18.7</v>
      </c>
      <c r="H18" s="137"/>
      <c r="I18" s="138"/>
      <c r="J18" s="128">
        <v>7</v>
      </c>
      <c r="K18" s="111"/>
      <c r="L18" s="138"/>
      <c r="M18" s="130">
        <v>19.8</v>
      </c>
      <c r="N18" s="137"/>
      <c r="O18" s="138"/>
      <c r="P18" s="128">
        <v>7</v>
      </c>
      <c r="Q18" s="111"/>
      <c r="R18" s="138"/>
      <c r="S18" s="130">
        <v>19.8</v>
      </c>
    </row>
    <row r="19" spans="1:25" ht="25.25" customHeight="1" x14ac:dyDescent="0.2">
      <c r="A19" s="127" t="s">
        <v>291</v>
      </c>
      <c r="B19" s="137"/>
      <c r="C19" s="138"/>
      <c r="D19" s="128">
        <v>5.3</v>
      </c>
      <c r="E19" s="111"/>
      <c r="F19" s="138"/>
      <c r="G19" s="130">
        <v>13.9</v>
      </c>
      <c r="H19" s="137"/>
      <c r="I19" s="138"/>
      <c r="J19" s="128">
        <v>5.4</v>
      </c>
      <c r="K19" s="111"/>
      <c r="L19" s="138"/>
      <c r="M19" s="130">
        <v>14.2</v>
      </c>
      <c r="N19" s="137"/>
      <c r="O19" s="138"/>
      <c r="P19" s="128">
        <v>5.4</v>
      </c>
      <c r="Q19" s="111"/>
      <c r="R19" s="138"/>
      <c r="S19" s="130">
        <v>14.2</v>
      </c>
    </row>
    <row r="20" spans="1:25" ht="25.25" customHeight="1" x14ac:dyDescent="0.2">
      <c r="A20" s="127" t="s">
        <v>292</v>
      </c>
      <c r="B20" s="137"/>
      <c r="C20" s="138"/>
      <c r="D20" s="128">
        <v>3.8</v>
      </c>
      <c r="E20" s="111"/>
      <c r="F20" s="138"/>
      <c r="G20" s="130">
        <v>6.9</v>
      </c>
      <c r="H20" s="137"/>
      <c r="I20" s="138"/>
      <c r="J20" s="128">
        <v>3.7</v>
      </c>
      <c r="K20" s="111"/>
      <c r="L20" s="138"/>
      <c r="M20" s="130">
        <v>6.8</v>
      </c>
      <c r="N20" s="137"/>
      <c r="O20" s="138"/>
      <c r="P20" s="128">
        <v>3.7</v>
      </c>
      <c r="Q20" s="111"/>
      <c r="R20" s="138"/>
      <c r="S20" s="130">
        <v>6.8</v>
      </c>
    </row>
    <row r="21" spans="1:25" ht="25.25" customHeight="1" x14ac:dyDescent="0.2">
      <c r="A21" s="127" t="s">
        <v>293</v>
      </c>
      <c r="B21" s="137"/>
      <c r="C21" s="138"/>
      <c r="D21" s="128">
        <v>3.9</v>
      </c>
      <c r="E21" s="111"/>
      <c r="F21" s="138"/>
      <c r="G21" s="130">
        <v>8</v>
      </c>
      <c r="H21" s="137"/>
      <c r="I21" s="138"/>
      <c r="J21" s="128">
        <v>4</v>
      </c>
      <c r="K21" s="111"/>
      <c r="L21" s="138"/>
      <c r="M21" s="130">
        <v>8.1999999999999993</v>
      </c>
      <c r="N21" s="137"/>
      <c r="O21" s="138"/>
      <c r="P21" s="128">
        <v>4</v>
      </c>
      <c r="Q21" s="111"/>
      <c r="R21" s="138"/>
      <c r="S21" s="130">
        <v>8.1999999999999993</v>
      </c>
    </row>
    <row r="22" spans="1:25" ht="25.25" customHeight="1" thickBot="1" x14ac:dyDescent="0.25">
      <c r="A22" s="127" t="s">
        <v>294</v>
      </c>
      <c r="B22" s="139"/>
      <c r="C22" s="140"/>
      <c r="D22" s="129">
        <v>4.3</v>
      </c>
      <c r="E22" s="141"/>
      <c r="F22" s="140"/>
      <c r="G22" s="131">
        <v>9.3000000000000007</v>
      </c>
      <c r="H22" s="139"/>
      <c r="I22" s="140"/>
      <c r="J22" s="129">
        <v>4.0999999999999996</v>
      </c>
      <c r="K22" s="141"/>
      <c r="L22" s="140"/>
      <c r="M22" s="131">
        <v>8.4</v>
      </c>
      <c r="N22" s="139"/>
      <c r="O22" s="140"/>
      <c r="P22" s="129">
        <v>4.0999999999999996</v>
      </c>
      <c r="Q22" s="141"/>
      <c r="R22" s="140"/>
      <c r="S22" s="131">
        <v>8.4</v>
      </c>
    </row>
    <row r="24" spans="1:25" ht="25.25" customHeight="1" x14ac:dyDescent="0.2">
      <c r="A24" s="549"/>
      <c r="B24" s="549"/>
      <c r="C24" s="549"/>
      <c r="D24" s="549"/>
      <c r="E24" s="549"/>
      <c r="F24" s="549"/>
      <c r="G24" s="549"/>
      <c r="H24" s="549"/>
      <c r="I24" s="549"/>
    </row>
    <row r="25" spans="1:25" ht="25.25" customHeight="1" thickBot="1" x14ac:dyDescent="0.25">
      <c r="B25" s="548" t="s">
        <v>283</v>
      </c>
      <c r="C25" s="548"/>
      <c r="D25" s="548"/>
      <c r="E25" s="548"/>
      <c r="F25" s="548"/>
      <c r="G25" s="548"/>
      <c r="H25" s="548" t="s">
        <v>388</v>
      </c>
      <c r="I25" s="548"/>
      <c r="J25" s="548"/>
      <c r="K25" s="548"/>
      <c r="L25" s="548"/>
      <c r="M25" s="548"/>
      <c r="N25" s="539" t="s">
        <v>460</v>
      </c>
      <c r="O25" s="539"/>
      <c r="P25" s="539"/>
      <c r="Q25" s="539"/>
      <c r="R25" s="539"/>
      <c r="S25" s="539"/>
      <c r="T25" s="539" t="s">
        <v>459</v>
      </c>
      <c r="U25" s="539"/>
      <c r="V25" s="539"/>
      <c r="W25" s="539"/>
      <c r="X25" s="539"/>
      <c r="Y25" s="539"/>
    </row>
    <row r="26" spans="1:25" ht="48" customHeight="1" x14ac:dyDescent="0.2">
      <c r="A26" s="55"/>
      <c r="B26" s="541" t="s">
        <v>285</v>
      </c>
      <c r="C26" s="541"/>
      <c r="D26" s="542"/>
      <c r="E26" s="543" t="s">
        <v>286</v>
      </c>
      <c r="F26" s="541"/>
      <c r="G26" s="544"/>
      <c r="H26" s="540" t="s">
        <v>285</v>
      </c>
      <c r="I26" s="541"/>
      <c r="J26" s="542"/>
      <c r="K26" s="543" t="s">
        <v>286</v>
      </c>
      <c r="L26" s="541"/>
      <c r="M26" s="544"/>
      <c r="N26" s="540" t="s">
        <v>285</v>
      </c>
      <c r="O26" s="541"/>
      <c r="P26" s="542"/>
      <c r="Q26" s="543" t="s">
        <v>286</v>
      </c>
      <c r="R26" s="541"/>
      <c r="S26" s="544"/>
      <c r="T26" s="540" t="s">
        <v>285</v>
      </c>
      <c r="U26" s="541"/>
      <c r="V26" s="542"/>
      <c r="W26" s="543" t="s">
        <v>286</v>
      </c>
      <c r="X26" s="541"/>
      <c r="Y26" s="544"/>
    </row>
    <row r="27" spans="1:25" ht="52.25" customHeight="1" x14ac:dyDescent="0.2">
      <c r="A27" s="127"/>
      <c r="B27" s="149" t="s">
        <v>277</v>
      </c>
      <c r="C27" s="150" t="s">
        <v>278</v>
      </c>
      <c r="D27" s="150" t="s">
        <v>279</v>
      </c>
      <c r="E27" s="150" t="s">
        <v>287</v>
      </c>
      <c r="F27" s="150" t="s">
        <v>278</v>
      </c>
      <c r="G27" s="151" t="s">
        <v>279</v>
      </c>
      <c r="H27" s="149" t="s">
        <v>277</v>
      </c>
      <c r="I27" s="150" t="s">
        <v>278</v>
      </c>
      <c r="J27" s="150" t="s">
        <v>279</v>
      </c>
      <c r="K27" s="150" t="s">
        <v>287</v>
      </c>
      <c r="L27" s="150" t="s">
        <v>278</v>
      </c>
      <c r="M27" s="151" t="s">
        <v>279</v>
      </c>
      <c r="N27" s="149" t="s">
        <v>277</v>
      </c>
      <c r="O27" s="150" t="s">
        <v>278</v>
      </c>
      <c r="P27" s="150" t="s">
        <v>279</v>
      </c>
      <c r="Q27" s="150" t="s">
        <v>287</v>
      </c>
      <c r="R27" s="150" t="s">
        <v>278</v>
      </c>
      <c r="S27" s="151" t="s">
        <v>279</v>
      </c>
      <c r="T27" s="149" t="s">
        <v>277</v>
      </c>
      <c r="U27" s="150" t="s">
        <v>278</v>
      </c>
      <c r="V27" s="150" t="s">
        <v>279</v>
      </c>
      <c r="W27" s="150" t="s">
        <v>287</v>
      </c>
      <c r="X27" s="150" t="s">
        <v>278</v>
      </c>
      <c r="Y27" s="151" t="s">
        <v>279</v>
      </c>
    </row>
    <row r="28" spans="1:25" ht="25.25" customHeight="1" x14ac:dyDescent="0.2">
      <c r="A28" s="127" t="s">
        <v>12</v>
      </c>
      <c r="B28" s="137"/>
      <c r="C28" s="138"/>
      <c r="D28" s="128">
        <v>4</v>
      </c>
      <c r="E28" s="111"/>
      <c r="F28" s="138"/>
      <c r="G28" s="130">
        <v>8.1999999999999993</v>
      </c>
      <c r="H28" s="137"/>
      <c r="I28" s="138"/>
      <c r="J28" s="128">
        <v>3.6</v>
      </c>
      <c r="K28" s="111"/>
      <c r="L28" s="138"/>
      <c r="M28" s="130">
        <v>8.8000000000000007</v>
      </c>
      <c r="N28" s="137"/>
      <c r="O28" s="138"/>
      <c r="P28" s="138">
        <v>6.3</v>
      </c>
      <c r="Q28" s="111"/>
      <c r="R28" s="138"/>
      <c r="S28" s="336">
        <v>17.7</v>
      </c>
      <c r="T28" s="137"/>
      <c r="U28" s="138"/>
      <c r="V28" s="138">
        <v>6.3</v>
      </c>
      <c r="W28" s="111"/>
      <c r="X28" s="138"/>
      <c r="Y28" s="336">
        <v>17.7</v>
      </c>
    </row>
    <row r="29" spans="1:25" ht="25.25" customHeight="1" x14ac:dyDescent="0.2">
      <c r="A29" s="127" t="s">
        <v>249</v>
      </c>
      <c r="B29" s="137"/>
      <c r="C29" s="138"/>
      <c r="D29" s="128">
        <v>4.0999999999999996</v>
      </c>
      <c r="E29" s="111"/>
      <c r="F29" s="138"/>
      <c r="G29" s="130">
        <v>8.5</v>
      </c>
      <c r="H29" s="137"/>
      <c r="I29" s="138"/>
      <c r="J29" s="128">
        <v>3.8</v>
      </c>
      <c r="K29" s="111"/>
      <c r="L29" s="138"/>
      <c r="M29" s="130">
        <v>9.1999999999999993</v>
      </c>
      <c r="N29" s="137"/>
      <c r="O29" s="138"/>
      <c r="P29" s="138">
        <v>6.4</v>
      </c>
      <c r="Q29" s="111"/>
      <c r="R29" s="138"/>
      <c r="S29" s="336">
        <v>18.100000000000001</v>
      </c>
      <c r="T29" s="137"/>
      <c r="U29" s="138"/>
      <c r="V29" s="138">
        <v>6.4</v>
      </c>
      <c r="W29" s="111"/>
      <c r="X29" s="138"/>
      <c r="Y29" s="336">
        <v>18.100000000000001</v>
      </c>
    </row>
    <row r="30" spans="1:25" ht="25.25" customHeight="1" x14ac:dyDescent="0.2">
      <c r="A30" s="127" t="s">
        <v>250</v>
      </c>
      <c r="B30" s="137"/>
      <c r="C30" s="138"/>
      <c r="D30" s="128">
        <v>4</v>
      </c>
      <c r="E30" s="111"/>
      <c r="F30" s="138"/>
      <c r="G30" s="130">
        <v>8</v>
      </c>
      <c r="H30" s="137"/>
      <c r="I30" s="138"/>
      <c r="J30" s="128">
        <v>3.5</v>
      </c>
      <c r="K30" s="111"/>
      <c r="L30" s="138"/>
      <c r="M30" s="130">
        <v>8.3000000000000007</v>
      </c>
      <c r="N30" s="137"/>
      <c r="O30" s="138"/>
      <c r="P30" s="138">
        <v>6.2</v>
      </c>
      <c r="Q30" s="111"/>
      <c r="R30" s="138"/>
      <c r="S30" s="336">
        <v>17.3</v>
      </c>
      <c r="T30" s="137"/>
      <c r="U30" s="138"/>
      <c r="V30" s="138">
        <v>6.2</v>
      </c>
      <c r="W30" s="111"/>
      <c r="X30" s="138"/>
      <c r="Y30" s="336">
        <v>17.3</v>
      </c>
    </row>
    <row r="31" spans="1:25" ht="25.25" customHeight="1" x14ac:dyDescent="0.2">
      <c r="A31" s="127" t="s">
        <v>288</v>
      </c>
      <c r="B31" s="137"/>
      <c r="C31" s="138"/>
      <c r="D31" s="128">
        <v>5.4</v>
      </c>
      <c r="E31" s="111"/>
      <c r="F31" s="138"/>
      <c r="G31" s="130">
        <v>15.1</v>
      </c>
      <c r="H31" s="137"/>
      <c r="I31" s="138"/>
      <c r="J31" s="128">
        <v>6.1</v>
      </c>
      <c r="K31" s="111"/>
      <c r="L31" s="138"/>
      <c r="M31" s="130">
        <v>18.5</v>
      </c>
      <c r="N31" s="137"/>
      <c r="O31" s="138"/>
      <c r="P31" s="138">
        <v>8.4</v>
      </c>
      <c r="Q31" s="111"/>
      <c r="R31" s="138"/>
      <c r="S31" s="336">
        <v>30.2</v>
      </c>
      <c r="T31" s="137"/>
      <c r="U31" s="138"/>
      <c r="V31" s="138">
        <v>8.4</v>
      </c>
      <c r="W31" s="111"/>
      <c r="X31" s="138"/>
      <c r="Y31" s="336">
        <v>30.2</v>
      </c>
    </row>
    <row r="32" spans="1:25" ht="25.25" customHeight="1" x14ac:dyDescent="0.2">
      <c r="A32" s="127" t="s">
        <v>289</v>
      </c>
      <c r="B32" s="137"/>
      <c r="C32" s="138"/>
      <c r="D32" s="128">
        <v>3.5</v>
      </c>
      <c r="E32" s="111"/>
      <c r="F32" s="138"/>
      <c r="G32" s="130">
        <v>5.4</v>
      </c>
      <c r="H32" s="137"/>
      <c r="I32" s="138"/>
      <c r="J32" s="128">
        <v>2.9</v>
      </c>
      <c r="K32" s="111"/>
      <c r="L32" s="138"/>
      <c r="M32" s="130">
        <v>5.5</v>
      </c>
      <c r="N32" s="137"/>
      <c r="O32" s="138"/>
      <c r="P32" s="138">
        <v>5.5</v>
      </c>
      <c r="Q32" s="111"/>
      <c r="R32" s="138"/>
      <c r="S32" s="336">
        <v>12.7</v>
      </c>
      <c r="T32" s="137"/>
      <c r="U32" s="138"/>
      <c r="V32" s="138">
        <v>5.5</v>
      </c>
      <c r="W32" s="111"/>
      <c r="X32" s="138"/>
      <c r="Y32" s="336">
        <v>12.7</v>
      </c>
    </row>
    <row r="33" spans="1:25" ht="25.25" customHeight="1" x14ac:dyDescent="0.2">
      <c r="A33" s="127" t="s">
        <v>290</v>
      </c>
      <c r="B33" s="137"/>
      <c r="C33" s="138"/>
      <c r="D33" s="128">
        <v>6.4</v>
      </c>
      <c r="E33" s="111"/>
      <c r="F33" s="138"/>
      <c r="G33" s="130">
        <v>18.7</v>
      </c>
      <c r="H33" s="137"/>
      <c r="I33" s="138"/>
      <c r="J33" s="128">
        <v>9.8000000000000007</v>
      </c>
      <c r="K33" s="111"/>
      <c r="L33" s="138"/>
      <c r="M33" s="130">
        <v>32.299999999999997</v>
      </c>
      <c r="N33" s="137"/>
      <c r="O33" s="138"/>
      <c r="P33" s="138">
        <v>9.6999999999999993</v>
      </c>
      <c r="Q33" s="111"/>
      <c r="R33" s="138"/>
      <c r="S33" s="336">
        <v>31.3</v>
      </c>
      <c r="T33" s="137"/>
      <c r="U33" s="138"/>
      <c r="V33" s="138">
        <v>9.6999999999999993</v>
      </c>
      <c r="W33" s="111"/>
      <c r="X33" s="138"/>
      <c r="Y33" s="336">
        <v>31.3</v>
      </c>
    </row>
    <row r="34" spans="1:25" ht="25.25" customHeight="1" x14ac:dyDescent="0.2">
      <c r="A34" s="127" t="s">
        <v>291</v>
      </c>
      <c r="B34" s="137"/>
      <c r="C34" s="138"/>
      <c r="D34" s="128">
        <v>5.3</v>
      </c>
      <c r="E34" s="111"/>
      <c r="F34" s="138"/>
      <c r="G34" s="130">
        <v>13.9</v>
      </c>
      <c r="H34" s="137"/>
      <c r="I34" s="138"/>
      <c r="J34" s="128">
        <v>5.2</v>
      </c>
      <c r="K34" s="111"/>
      <c r="L34" s="138"/>
      <c r="M34" s="130">
        <v>14.6</v>
      </c>
      <c r="N34" s="137"/>
      <c r="O34" s="138"/>
      <c r="P34" s="138">
        <v>8</v>
      </c>
      <c r="Q34" s="111"/>
      <c r="R34" s="138"/>
      <c r="S34" s="336">
        <v>26.2</v>
      </c>
      <c r="T34" s="137"/>
      <c r="U34" s="138"/>
      <c r="V34" s="138">
        <v>8</v>
      </c>
      <c r="W34" s="111"/>
      <c r="X34" s="138"/>
      <c r="Y34" s="336">
        <v>26.2</v>
      </c>
    </row>
    <row r="35" spans="1:25" ht="25.25" customHeight="1" x14ac:dyDescent="0.2">
      <c r="A35" s="127" t="s">
        <v>292</v>
      </c>
      <c r="B35" s="137"/>
      <c r="C35" s="138"/>
      <c r="D35" s="128">
        <v>3.8</v>
      </c>
      <c r="E35" s="111"/>
      <c r="F35" s="138"/>
      <c r="G35" s="130">
        <v>6.9</v>
      </c>
      <c r="H35" s="137"/>
      <c r="I35" s="138"/>
      <c r="J35" s="128">
        <v>3.2</v>
      </c>
      <c r="K35" s="111"/>
      <c r="L35" s="138"/>
      <c r="M35" s="130">
        <v>6.8</v>
      </c>
      <c r="N35" s="137"/>
      <c r="O35" s="138"/>
      <c r="P35" s="138">
        <v>5.9</v>
      </c>
      <c r="Q35" s="111"/>
      <c r="R35" s="138"/>
      <c r="S35" s="336">
        <v>15.6</v>
      </c>
      <c r="T35" s="137"/>
      <c r="U35" s="138"/>
      <c r="V35" s="138">
        <v>5.9</v>
      </c>
      <c r="W35" s="111"/>
      <c r="X35" s="138"/>
      <c r="Y35" s="336">
        <v>15.6</v>
      </c>
    </row>
    <row r="36" spans="1:25" ht="25.25" customHeight="1" x14ac:dyDescent="0.2">
      <c r="A36" s="127" t="s">
        <v>293</v>
      </c>
      <c r="B36" s="137"/>
      <c r="C36" s="138"/>
      <c r="D36" s="128">
        <v>3.9</v>
      </c>
      <c r="E36" s="111"/>
      <c r="F36" s="138"/>
      <c r="G36" s="130">
        <v>8</v>
      </c>
      <c r="H36" s="137"/>
      <c r="I36" s="138"/>
      <c r="J36" s="128">
        <v>3.6</v>
      </c>
      <c r="K36" s="111"/>
      <c r="L36" s="138"/>
      <c r="M36" s="130">
        <v>8.5</v>
      </c>
      <c r="N36" s="137"/>
      <c r="O36" s="138"/>
      <c r="P36" s="138">
        <v>6.3</v>
      </c>
      <c r="Q36" s="111"/>
      <c r="R36" s="138"/>
      <c r="S36" s="336">
        <v>17.600000000000001</v>
      </c>
      <c r="T36" s="137"/>
      <c r="U36" s="138"/>
      <c r="V36" s="138">
        <v>6.3</v>
      </c>
      <c r="W36" s="111"/>
      <c r="X36" s="138"/>
      <c r="Y36" s="336">
        <v>17.600000000000001</v>
      </c>
    </row>
    <row r="37" spans="1:25" ht="25.25" customHeight="1" thickBot="1" x14ac:dyDescent="0.25">
      <c r="A37" s="127" t="s">
        <v>294</v>
      </c>
      <c r="B37" s="139"/>
      <c r="C37" s="140"/>
      <c r="D37" s="129">
        <v>4.3</v>
      </c>
      <c r="E37" s="141"/>
      <c r="F37" s="140"/>
      <c r="G37" s="131">
        <v>9.3000000000000007</v>
      </c>
      <c r="H37" s="139"/>
      <c r="I37" s="140"/>
      <c r="J37" s="129">
        <v>3.9</v>
      </c>
      <c r="K37" s="141"/>
      <c r="L37" s="140"/>
      <c r="M37" s="131">
        <v>9.6999999999999993</v>
      </c>
      <c r="N37" s="139"/>
      <c r="O37" s="140"/>
      <c r="P37" s="140">
        <v>6.1</v>
      </c>
      <c r="Q37" s="141"/>
      <c r="R37" s="140"/>
      <c r="S37" s="337">
        <v>18</v>
      </c>
      <c r="T37" s="139"/>
      <c r="U37" s="140"/>
      <c r="V37" s="140">
        <v>6.1</v>
      </c>
      <c r="W37" s="141"/>
      <c r="X37" s="140"/>
      <c r="Y37" s="337">
        <v>18</v>
      </c>
    </row>
  </sheetData>
  <sheetProtection algorithmName="SHA-512" hashValue="yI295l0a7+bfEuYLh1GCEVufSdCBbSSh7cCG3Y1/k2Y8PuoBisafhbb7tYoLfiEscppwwmgOu0elNN/m5w8gQw==" saltValue="IeidQ5hdJZmi1PJbxDhVYw==" spinCount="100000" sheet="1" formatCells="0" formatRows="0" selectLockedCells="1"/>
  <mergeCells count="28">
    <mergeCell ref="B26:D26"/>
    <mergeCell ref="E26:G26"/>
    <mergeCell ref="K4:M4"/>
    <mergeCell ref="N10:S10"/>
    <mergeCell ref="H26:J26"/>
    <mergeCell ref="K26:M26"/>
    <mergeCell ref="N26:P26"/>
    <mergeCell ref="Q26:S26"/>
    <mergeCell ref="N11:P11"/>
    <mergeCell ref="Q11:S11"/>
    <mergeCell ref="Q4:S4"/>
    <mergeCell ref="B25:G25"/>
    <mergeCell ref="H25:M25"/>
    <mergeCell ref="N25:S25"/>
    <mergeCell ref="N4:P4"/>
    <mergeCell ref="A24:I24"/>
    <mergeCell ref="B4:D4"/>
    <mergeCell ref="K11:M11"/>
    <mergeCell ref="B10:G10"/>
    <mergeCell ref="H10:M10"/>
    <mergeCell ref="B11:D11"/>
    <mergeCell ref="E11:G11"/>
    <mergeCell ref="H11:J11"/>
    <mergeCell ref="T4:V4"/>
    <mergeCell ref="T25:Y25"/>
    <mergeCell ref="T26:V26"/>
    <mergeCell ref="W26:Y26"/>
    <mergeCell ref="H4:J4"/>
  </mergeCells>
  <pageMargins left="0.7" right="0.45" top="0.75" bottom="0.75" header="0.3" footer="0.3"/>
  <pageSetup paperSize="9" scale="42" orientation="landscape" horizontalDpi="0" verticalDpi="0"/>
  <headerFooter>
    <oddHeader>&amp;R&amp;"Calibri,Regular"&amp;K000000Proforma © www.headshipsupport.co.uk HS10.4 2019, Nov. 2019 Excel Version</oddHeader>
    <oddFooter>&amp;R&amp;"Calibri,Regular"&amp;K000000&amp;P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5:R57"/>
  <sheetViews>
    <sheetView tabSelected="1" zoomScale="125" zoomScaleNormal="125" zoomScalePageLayoutView="50" workbookViewId="0">
      <selection activeCell="I34" sqref="I34"/>
    </sheetView>
  </sheetViews>
  <sheetFormatPr baseColWidth="10" defaultColWidth="10.83203125" defaultRowHeight="25.25" customHeight="1" x14ac:dyDescent="0.2"/>
  <cols>
    <col min="1" max="1" width="24.5" style="12" customWidth="1"/>
    <col min="2" max="16384" width="10.83203125" style="12"/>
  </cols>
  <sheetData>
    <row r="5" spans="1:1" ht="25.25" customHeight="1" x14ac:dyDescent="0.2">
      <c r="A5" s="52"/>
    </row>
    <row r="24" spans="1:18" ht="25.25" customHeight="1" x14ac:dyDescent="0.2">
      <c r="A24" s="56" t="s">
        <v>296</v>
      </c>
      <c r="B24" s="98" t="s">
        <v>297</v>
      </c>
      <c r="C24" s="98" t="s">
        <v>298</v>
      </c>
      <c r="D24" s="98" t="s">
        <v>299</v>
      </c>
      <c r="E24" s="98" t="s">
        <v>300</v>
      </c>
      <c r="F24" s="98" t="s">
        <v>301</v>
      </c>
      <c r="G24" s="98" t="s">
        <v>302</v>
      </c>
      <c r="H24" s="98" t="s">
        <v>303</v>
      </c>
      <c r="I24" s="98" t="s">
        <v>304</v>
      </c>
      <c r="J24" s="98" t="s">
        <v>305</v>
      </c>
      <c r="K24" s="98" t="s">
        <v>306</v>
      </c>
      <c r="L24" s="98" t="s">
        <v>307</v>
      </c>
      <c r="M24" s="98" t="s">
        <v>308</v>
      </c>
      <c r="N24" s="14"/>
      <c r="O24" s="14"/>
      <c r="P24" s="14"/>
      <c r="Q24" s="14"/>
      <c r="R24" s="14"/>
    </row>
    <row r="25" spans="1:18" ht="25.25" customHeight="1" x14ac:dyDescent="0.2">
      <c r="A25" s="56" t="s">
        <v>309</v>
      </c>
      <c r="B25" s="347">
        <v>-0.17</v>
      </c>
      <c r="C25" s="347">
        <v>-0.15</v>
      </c>
      <c r="D25" s="347">
        <v>-0.13</v>
      </c>
      <c r="E25" s="347">
        <v>-0.12</v>
      </c>
      <c r="F25" s="347">
        <v>-0.11</v>
      </c>
      <c r="G25" s="347">
        <v>-0.1</v>
      </c>
      <c r="H25" s="347">
        <v>-0.09</v>
      </c>
      <c r="I25" s="347">
        <v>-0.08</v>
      </c>
      <c r="J25" s="347">
        <v>-7.0000000000000007E-2</v>
      </c>
      <c r="K25" s="347">
        <v>-0.06</v>
      </c>
      <c r="L25" s="347">
        <v>-0.05</v>
      </c>
      <c r="M25" s="347">
        <v>-0.04</v>
      </c>
    </row>
    <row r="26" spans="1:18" ht="25.25" customHeight="1" x14ac:dyDescent="0.2">
      <c r="A26" s="56" t="s">
        <v>310</v>
      </c>
      <c r="B26" s="104"/>
      <c r="C26" s="104"/>
      <c r="D26" s="104"/>
      <c r="E26" s="104"/>
      <c r="F26" s="104"/>
      <c r="G26" s="104"/>
      <c r="H26" s="104"/>
      <c r="I26" s="104"/>
      <c r="J26" s="104"/>
      <c r="K26" s="104"/>
      <c r="L26" s="104"/>
      <c r="M26" s="104"/>
    </row>
    <row r="27" spans="1:18" ht="25.25" customHeight="1" x14ac:dyDescent="0.2">
      <c r="A27" s="56" t="s">
        <v>311</v>
      </c>
      <c r="B27" s="348">
        <v>0.17</v>
      </c>
      <c r="C27" s="348">
        <v>0.15</v>
      </c>
      <c r="D27" s="348">
        <v>0.13</v>
      </c>
      <c r="E27" s="348">
        <v>0.12</v>
      </c>
      <c r="F27" s="348">
        <v>0.11</v>
      </c>
      <c r="G27" s="348">
        <v>0.1</v>
      </c>
      <c r="H27" s="348">
        <v>0.09</v>
      </c>
      <c r="I27" s="348">
        <v>0.08</v>
      </c>
      <c r="J27" s="348">
        <v>7.0000000000000007E-2</v>
      </c>
      <c r="K27" s="348">
        <v>0.06</v>
      </c>
      <c r="L27" s="348">
        <v>0.05</v>
      </c>
      <c r="M27" s="348">
        <v>0.04</v>
      </c>
    </row>
    <row r="28" spans="1:18" ht="25.25" customHeight="1" x14ac:dyDescent="0.2">
      <c r="A28" s="56" t="s">
        <v>312</v>
      </c>
      <c r="B28" s="393" t="s">
        <v>313</v>
      </c>
      <c r="C28" s="393" t="s">
        <v>314</v>
      </c>
      <c r="D28" s="393" t="s">
        <v>315</v>
      </c>
      <c r="E28" s="393" t="s">
        <v>316</v>
      </c>
      <c r="F28" s="393" t="s">
        <v>317</v>
      </c>
      <c r="G28" s="393" t="s">
        <v>318</v>
      </c>
      <c r="H28" s="393" t="s">
        <v>319</v>
      </c>
      <c r="I28" s="393" t="s">
        <v>320</v>
      </c>
      <c r="J28" s="393" t="s">
        <v>321</v>
      </c>
      <c r="K28" s="393" t="s">
        <v>322</v>
      </c>
      <c r="L28" s="393" t="s">
        <v>323</v>
      </c>
      <c r="M28" s="393" t="s">
        <v>324</v>
      </c>
    </row>
    <row r="29" spans="1:18" ht="25.25" customHeight="1" x14ac:dyDescent="0.2">
      <c r="B29" s="393"/>
      <c r="C29" s="393"/>
      <c r="D29" s="393"/>
      <c r="E29" s="393"/>
      <c r="F29" s="393"/>
      <c r="G29" s="393"/>
      <c r="H29" s="393"/>
      <c r="I29" s="393"/>
      <c r="J29" s="393"/>
      <c r="K29" s="393"/>
      <c r="L29" s="393"/>
      <c r="M29" s="393"/>
    </row>
    <row r="30" spans="1:18" ht="25.25" customHeight="1" x14ac:dyDescent="0.2">
      <c r="B30" s="393"/>
      <c r="C30" s="393"/>
      <c r="D30" s="393"/>
      <c r="E30" s="393"/>
      <c r="F30" s="393"/>
      <c r="G30" s="393"/>
      <c r="H30" s="393"/>
      <c r="I30" s="393"/>
      <c r="J30" s="393"/>
      <c r="K30" s="393"/>
      <c r="L30" s="393"/>
      <c r="M30" s="393"/>
    </row>
    <row r="45" spans="1:7" ht="61.25" customHeight="1" x14ac:dyDescent="0.2">
      <c r="A45" s="88" t="s">
        <v>325</v>
      </c>
      <c r="B45" s="392" t="s">
        <v>326</v>
      </c>
      <c r="C45" s="392"/>
      <c r="D45" s="392"/>
      <c r="E45" s="392" t="s">
        <v>327</v>
      </c>
      <c r="F45" s="392"/>
      <c r="G45" s="392"/>
    </row>
    <row r="46" spans="1:7" ht="25.25" customHeight="1" x14ac:dyDescent="0.2">
      <c r="A46" s="106"/>
      <c r="B46" s="390" t="s">
        <v>328</v>
      </c>
      <c r="C46" s="390"/>
      <c r="D46" s="390"/>
      <c r="E46" s="390" t="s">
        <v>329</v>
      </c>
      <c r="F46" s="390"/>
      <c r="G46" s="390"/>
    </row>
    <row r="47" spans="1:7" ht="25.25" customHeight="1" x14ac:dyDescent="0.2">
      <c r="A47" s="107"/>
      <c r="B47" s="390" t="s">
        <v>330</v>
      </c>
      <c r="C47" s="390"/>
      <c r="D47" s="390"/>
      <c r="E47" s="390" t="s">
        <v>331</v>
      </c>
      <c r="F47" s="390"/>
      <c r="G47" s="390"/>
    </row>
    <row r="48" spans="1:7" ht="25.25" customHeight="1" x14ac:dyDescent="0.2">
      <c r="A48" s="108"/>
      <c r="B48" s="390" t="s">
        <v>332</v>
      </c>
      <c r="C48" s="390"/>
      <c r="D48" s="390"/>
      <c r="E48" s="390" t="s">
        <v>333</v>
      </c>
      <c r="F48" s="390"/>
      <c r="G48" s="390"/>
    </row>
    <row r="49" spans="1:7" ht="25.25" customHeight="1" x14ac:dyDescent="0.2">
      <c r="A49" s="109"/>
      <c r="B49" s="390" t="s">
        <v>334</v>
      </c>
      <c r="C49" s="390"/>
      <c r="D49" s="390"/>
      <c r="E49" s="390" t="s">
        <v>335</v>
      </c>
      <c r="F49" s="390"/>
      <c r="G49" s="390"/>
    </row>
    <row r="50" spans="1:7" ht="25.25" customHeight="1" x14ac:dyDescent="0.2">
      <c r="A50" s="110"/>
      <c r="B50" s="390" t="s">
        <v>336</v>
      </c>
      <c r="C50" s="390"/>
      <c r="D50" s="390"/>
      <c r="E50" s="390" t="s">
        <v>337</v>
      </c>
      <c r="F50" s="390"/>
      <c r="G50" s="390"/>
    </row>
    <row r="52" spans="1:7" ht="25.25" customHeight="1" x14ac:dyDescent="0.2">
      <c r="A52" s="12" t="s">
        <v>338</v>
      </c>
    </row>
    <row r="53" spans="1:7" ht="25.25" customHeight="1" x14ac:dyDescent="0.2">
      <c r="A53" s="12" t="s">
        <v>339</v>
      </c>
    </row>
    <row r="54" spans="1:7" ht="25.25" customHeight="1" x14ac:dyDescent="0.2">
      <c r="A54" s="12" t="s">
        <v>340</v>
      </c>
    </row>
    <row r="55" spans="1:7" ht="25.25" customHeight="1" x14ac:dyDescent="0.2">
      <c r="A55" s="391" t="s">
        <v>341</v>
      </c>
      <c r="B55" s="391"/>
    </row>
    <row r="56" spans="1:7" ht="24" customHeight="1" x14ac:dyDescent="0.2">
      <c r="A56" s="12" t="s">
        <v>342</v>
      </c>
    </row>
    <row r="57" spans="1:7" ht="25.25" customHeight="1" x14ac:dyDescent="0.2">
      <c r="A57" s="12" t="s">
        <v>343</v>
      </c>
    </row>
  </sheetData>
  <sheetProtection algorithmName="SHA-512" hashValue="u7Wvnoui7DgWJbfsadDaRdzg9lEeXlM3hrxS4oX4yGVm5V3OrEYGbUU16ek4oPIWfmHMhuw3gcYsxjnL+ZfrOQ==" saltValue="Acpj3c8Iqfr8xvlsR+P1/g==" spinCount="100000" sheet="1" scenarios="1" selectLockedCells="1" selectUnlockedCells="1"/>
  <mergeCells count="25">
    <mergeCell ref="M28:M30"/>
    <mergeCell ref="B28:B30"/>
    <mergeCell ref="C28:C30"/>
    <mergeCell ref="D28:D30"/>
    <mergeCell ref="E28:E30"/>
    <mergeCell ref="F28:F30"/>
    <mergeCell ref="I28:I30"/>
    <mergeCell ref="K28:K30"/>
    <mergeCell ref="L28:L30"/>
    <mergeCell ref="J28:J30"/>
    <mergeCell ref="B45:D45"/>
    <mergeCell ref="E45:G45"/>
    <mergeCell ref="B46:D46"/>
    <mergeCell ref="G28:G30"/>
    <mergeCell ref="H28:H30"/>
    <mergeCell ref="E46:G46"/>
    <mergeCell ref="E47:G47"/>
    <mergeCell ref="E48:G48"/>
    <mergeCell ref="E49:G49"/>
    <mergeCell ref="E50:G50"/>
    <mergeCell ref="A55:B55"/>
    <mergeCell ref="B47:D47"/>
    <mergeCell ref="B48:D48"/>
    <mergeCell ref="B49:D49"/>
    <mergeCell ref="B50:D50"/>
  </mergeCells>
  <hyperlinks>
    <hyperlink ref="A55" r:id="rId1" xr:uid="{00000000-0004-0000-0F00-000000000000}"/>
  </hyperlinks>
  <pageMargins left="0.7" right="0.45" top="0.75" bottom="0.75" header="0.3" footer="0.3"/>
  <pageSetup paperSize="9" scale="48" orientation="portrait" horizontalDpi="0" verticalDpi="0"/>
  <headerFooter>
    <oddHeader>&amp;R&amp;"Calibri,Regular"&amp;K000000Proforma © www.headshipsupport.co.uk HS10.92 2022, Jan 2023 Excel Version</oddHeader>
    <oddFooter>&amp;R&amp;"Calibri,Regular"&amp;K000000&amp;P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0566-180B-C547-8E7D-1EB33087413A}">
  <sheetPr codeName="Sheet17">
    <pageSetUpPr fitToPage="1"/>
  </sheetPr>
  <dimension ref="A1"/>
  <sheetViews>
    <sheetView topLeftCell="A34" workbookViewId="0"/>
  </sheetViews>
  <sheetFormatPr baseColWidth="10" defaultColWidth="10.83203125" defaultRowHeight="25" x14ac:dyDescent="0.25"/>
  <cols>
    <col min="1" max="12" width="10.83203125" style="156"/>
    <col min="13" max="13" width="59.83203125" style="156" customWidth="1"/>
    <col min="14" max="16384" width="10.83203125" style="156"/>
  </cols>
  <sheetData>
    <row r="1" spans="1:1" s="370" customFormat="1" ht="35" x14ac:dyDescent="0.35">
      <c r="A1" s="369" t="s">
        <v>479</v>
      </c>
    </row>
  </sheetData>
  <sheetProtection algorithmName="SHA-512" hashValue="azzIq4wINgWwmkSAFfenRVRJq/5td3Qre11OsSCs0ExEkCeeFl58GZAt1/rZkpnX7Nw5dF12V5JSmM4AH5ySJw==" saltValue="RmDmMtFGsFUAt3ekA+JdBA==" spinCount="100000" sheet="1" scenarios="1" selectLockedCells="1" selectUnlockedCells="1"/>
  <printOptions gridLines="1"/>
  <pageMargins left="0.7" right="0.45" top="0.75" bottom="0.75" header="0.3" footer="0.3"/>
  <pageSetup paperSize="9" scale="37" orientation="portrait" horizontalDpi="0" verticalDpi="0" copies="2"/>
  <headerFooter>
    <oddHeader>&amp;R&amp;"Calibri,Regular"&amp;K000000Proforma © www.headshipsupport.co.uk HS10 2023, September 2023 Excel Version</oddHeader>
    <oddFooter>&amp;R&amp;"Calibri,Regular"&amp;K000000&amp;P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76"/>
  <sheetViews>
    <sheetView topLeftCell="H18" zoomScaleNormal="100" workbookViewId="0">
      <selection activeCell="C15" sqref="C15:E15"/>
    </sheetView>
  </sheetViews>
  <sheetFormatPr baseColWidth="10" defaultColWidth="10.83203125" defaultRowHeight="18" x14ac:dyDescent="0.2"/>
  <cols>
    <col min="1" max="1" width="4" style="157" customWidth="1"/>
    <col min="2" max="2" width="43.33203125" style="157" customWidth="1"/>
    <col min="3" max="8" width="11.5" style="157" customWidth="1"/>
    <col min="9" max="9" width="30.33203125" style="157" customWidth="1"/>
    <col min="10" max="10" width="10.83203125" style="157" hidden="1" customWidth="1"/>
    <col min="11" max="11" width="12.33203125" style="157" hidden="1" customWidth="1"/>
    <col min="12" max="13" width="10.83203125" style="157" hidden="1" customWidth="1"/>
    <col min="14" max="14" width="31.1640625" style="157" hidden="1" customWidth="1"/>
    <col min="15" max="20" width="21.5" style="157" hidden="1" customWidth="1"/>
    <col min="21" max="24" width="10.83203125" style="157" hidden="1" customWidth="1"/>
    <col min="25" max="25" width="10.83203125" style="157" customWidth="1"/>
    <col min="26" max="16384" width="10.83203125" style="157"/>
  </cols>
  <sheetData>
    <row r="1" spans="1:34" ht="98" customHeight="1" x14ac:dyDescent="0.2">
      <c r="B1" s="416" t="s">
        <v>391</v>
      </c>
      <c r="C1" s="417"/>
      <c r="D1" s="417"/>
      <c r="E1" s="417"/>
      <c r="F1" s="417"/>
      <c r="G1" s="417"/>
      <c r="H1" s="417"/>
      <c r="I1" s="417"/>
      <c r="J1" s="206"/>
    </row>
    <row r="2" spans="1:34" ht="48" customHeight="1" x14ac:dyDescent="0.2">
      <c r="B2" s="431" t="s">
        <v>366</v>
      </c>
      <c r="C2" s="432"/>
      <c r="D2" s="432"/>
      <c r="E2" s="432"/>
      <c r="F2" s="432"/>
      <c r="G2" s="432"/>
      <c r="H2" s="432"/>
      <c r="I2" s="432"/>
      <c r="J2" s="158"/>
    </row>
    <row r="3" spans="1:34" ht="28" x14ac:dyDescent="0.2">
      <c r="B3" s="433" t="s">
        <v>3</v>
      </c>
      <c r="C3" s="433"/>
      <c r="D3" s="433"/>
      <c r="E3" s="433"/>
      <c r="F3" s="434"/>
      <c r="G3" s="434"/>
      <c r="H3" s="434"/>
      <c r="I3" s="434"/>
      <c r="J3" s="158"/>
    </row>
    <row r="4" spans="1:34" ht="28" customHeight="1" x14ac:dyDescent="0.2">
      <c r="B4" s="433" t="s">
        <v>4</v>
      </c>
      <c r="C4" s="435"/>
      <c r="D4" s="435"/>
      <c r="E4" s="435"/>
      <c r="F4" s="434"/>
      <c r="G4" s="434"/>
      <c r="H4" s="434"/>
      <c r="I4" s="434"/>
      <c r="M4" s="157" t="s">
        <v>5</v>
      </c>
      <c r="N4" s="160" t="e">
        <f>'EYFS Attainment'!L8</f>
        <v>#N/A</v>
      </c>
      <c r="O4" s="157" t="s">
        <v>8</v>
      </c>
    </row>
    <row r="5" spans="1:34" ht="20" customHeight="1" x14ac:dyDescent="0.2">
      <c r="N5" s="160" t="e">
        <f>'EYFS Attainment'!L9</f>
        <v>#N/A</v>
      </c>
      <c r="O5" s="157" t="s">
        <v>11</v>
      </c>
    </row>
    <row r="6" spans="1:34" ht="20" customHeight="1" x14ac:dyDescent="0.2">
      <c r="B6" s="159" t="s">
        <v>480</v>
      </c>
      <c r="C6" s="159"/>
      <c r="D6" s="159"/>
      <c r="N6" s="160" t="e">
        <f>'EYFS Attainment'!L10</f>
        <v>#N/A</v>
      </c>
      <c r="O6" s="157" t="s">
        <v>8</v>
      </c>
    </row>
    <row r="7" spans="1:34" ht="20" customHeight="1" x14ac:dyDescent="0.2">
      <c r="A7" s="163"/>
      <c r="B7" s="166"/>
      <c r="C7" s="430" t="s">
        <v>9</v>
      </c>
      <c r="D7" s="430"/>
      <c r="E7" s="430"/>
      <c r="F7" s="430"/>
      <c r="G7" s="430"/>
      <c r="H7" s="430"/>
      <c r="I7" s="167" t="s">
        <v>10</v>
      </c>
      <c r="N7" s="160" t="e">
        <f>'EYFS Attainment'!L11</f>
        <v>#N/A</v>
      </c>
      <c r="O7" s="157" t="s">
        <v>11</v>
      </c>
    </row>
    <row r="8" spans="1:34" ht="23" customHeight="1" x14ac:dyDescent="0.2">
      <c r="A8" s="164"/>
      <c r="B8" s="166"/>
      <c r="C8" s="430" t="s">
        <v>12</v>
      </c>
      <c r="D8" s="430"/>
      <c r="E8" s="430"/>
      <c r="F8" s="430"/>
      <c r="G8" s="430"/>
      <c r="H8" s="430"/>
      <c r="I8" s="178"/>
      <c r="N8" s="160" t="e">
        <f>'EYFS Attainment'!L12</f>
        <v>#N/A</v>
      </c>
      <c r="O8" s="157" t="s">
        <v>8</v>
      </c>
    </row>
    <row r="9" spans="1:34" ht="21" customHeight="1" x14ac:dyDescent="0.2">
      <c r="A9" s="436" t="s">
        <v>13</v>
      </c>
      <c r="B9" s="168" t="s">
        <v>14</v>
      </c>
      <c r="C9" s="408">
        <f>'EYFS Attainment'!$C$9</f>
        <v>0</v>
      </c>
      <c r="D9" s="409"/>
      <c r="E9" s="409"/>
      <c r="F9" s="409"/>
      <c r="G9" s="409"/>
      <c r="H9" s="410"/>
      <c r="I9" s="178"/>
      <c r="N9" s="160" t="e">
        <f>'EYFS Attainment'!L13</f>
        <v>#N/A</v>
      </c>
      <c r="O9" s="157" t="s">
        <v>11</v>
      </c>
    </row>
    <row r="10" spans="1:34" ht="21" customHeight="1" x14ac:dyDescent="0.2">
      <c r="A10" s="437"/>
      <c r="B10" s="168" t="s">
        <v>15</v>
      </c>
      <c r="C10" s="408">
        <f>'EYFS Attainment'!$C$11</f>
        <v>0</v>
      </c>
      <c r="D10" s="409"/>
      <c r="E10" s="409"/>
      <c r="F10" s="409"/>
      <c r="G10" s="409"/>
      <c r="H10" s="410"/>
      <c r="I10" s="178"/>
      <c r="N10" s="160" t="e">
        <f>'EYFS Attainment'!L15</f>
        <v>#N/A</v>
      </c>
      <c r="O10" s="157" t="s">
        <v>71</v>
      </c>
    </row>
    <row r="11" spans="1:34" ht="21" customHeight="1" x14ac:dyDescent="0.2">
      <c r="A11" s="437"/>
      <c r="B11" s="168" t="s">
        <v>16</v>
      </c>
      <c r="C11" s="408">
        <f>'EYFS Attainment'!$C$13</f>
        <v>0</v>
      </c>
      <c r="D11" s="409"/>
      <c r="E11" s="409"/>
      <c r="F11" s="409"/>
      <c r="G11" s="409"/>
      <c r="H11" s="410"/>
      <c r="I11" s="183"/>
      <c r="N11" s="160" t="e">
        <f>'EYFS Attainment'!L16</f>
        <v>#N/A</v>
      </c>
      <c r="O11" s="157" t="s">
        <v>72</v>
      </c>
    </row>
    <row r="12" spans="1:34" ht="21" customHeight="1" x14ac:dyDescent="0.2">
      <c r="A12" s="437"/>
      <c r="B12" s="168" t="s">
        <v>17</v>
      </c>
      <c r="C12" s="408">
        <f>'EYFS Attainment'!$C$16</f>
        <v>0</v>
      </c>
      <c r="D12" s="409"/>
      <c r="E12" s="409"/>
      <c r="F12" s="409"/>
      <c r="G12" s="409"/>
      <c r="H12" s="410"/>
      <c r="I12" s="183"/>
      <c r="N12" s="160" t="e">
        <f>'EYFS Attainment'!L17</f>
        <v>#N/A</v>
      </c>
      <c r="O12" s="157" t="s">
        <v>410</v>
      </c>
    </row>
    <row r="13" spans="1:34" ht="21" customHeight="1" x14ac:dyDescent="0.2">
      <c r="A13" s="437"/>
      <c r="B13" s="168" t="s">
        <v>406</v>
      </c>
      <c r="C13" s="408">
        <f>'EYFS Attainment'!$C$18</f>
        <v>0</v>
      </c>
      <c r="D13" s="409"/>
      <c r="E13" s="409"/>
      <c r="F13" s="409"/>
      <c r="G13" s="409"/>
      <c r="H13" s="410"/>
      <c r="I13" s="183"/>
      <c r="N13" s="160" t="e">
        <f>'EYFS Attainment'!L18</f>
        <v>#N/A</v>
      </c>
      <c r="O13" s="157" t="s">
        <v>411</v>
      </c>
    </row>
    <row r="14" spans="1:34" ht="46.25" customHeight="1" x14ac:dyDescent="0.2">
      <c r="A14" s="437"/>
      <c r="B14" s="169" t="s">
        <v>466</v>
      </c>
      <c r="C14" s="404" t="s">
        <v>481</v>
      </c>
      <c r="D14" s="404"/>
      <c r="E14" s="404"/>
      <c r="F14" s="404"/>
      <c r="G14" s="404"/>
      <c r="H14" s="404"/>
      <c r="I14" s="178"/>
      <c r="M14" s="157" t="s">
        <v>13</v>
      </c>
      <c r="N14" s="160" t="s">
        <v>18</v>
      </c>
      <c r="O14" s="160" t="s">
        <v>19</v>
      </c>
      <c r="P14" s="160" t="s">
        <v>20</v>
      </c>
      <c r="Q14" s="160" t="s">
        <v>19</v>
      </c>
      <c r="R14" s="160" t="s">
        <v>21</v>
      </c>
      <c r="S14" s="160" t="s">
        <v>19</v>
      </c>
      <c r="T14" s="160"/>
      <c r="U14" s="160"/>
    </row>
    <row r="15" spans="1:34" ht="23" customHeight="1" x14ac:dyDescent="0.2">
      <c r="A15" s="437"/>
      <c r="B15" s="368" t="s">
        <v>22</v>
      </c>
      <c r="C15" s="422" t="s">
        <v>3</v>
      </c>
      <c r="D15" s="423"/>
      <c r="E15" s="424"/>
      <c r="F15" s="439" t="s">
        <v>485</v>
      </c>
      <c r="G15" s="439"/>
      <c r="H15" s="439"/>
      <c r="I15" s="178"/>
      <c r="N15" s="160" t="e">
        <f>'EYFS Attainment'!M8</f>
        <v>#N/A</v>
      </c>
      <c r="O15" s="160" t="e">
        <f>'EYFS Attainment'!N8</f>
        <v>#N/A</v>
      </c>
      <c r="P15" s="160" t="e">
        <f>'EYFS Attainment'!O8</f>
        <v>#N/A</v>
      </c>
      <c r="Q15" s="160" t="e">
        <f>'EYFS Attainment'!P8</f>
        <v>#N/A</v>
      </c>
      <c r="R15" s="160" t="e">
        <f>'EYFS Attainment'!Q8</f>
        <v>#N/A</v>
      </c>
      <c r="S15" s="160" t="e">
        <f>'EYFS Attainment'!R8</f>
        <v>#N/A</v>
      </c>
      <c r="T15" s="160" t="s">
        <v>28</v>
      </c>
      <c r="W15" s="191"/>
      <c r="X15" s="162"/>
      <c r="Y15" s="162"/>
      <c r="Z15" s="162"/>
      <c r="AA15" s="162"/>
    </row>
    <row r="16" spans="1:34" s="161" customFormat="1" ht="22.25" customHeight="1" x14ac:dyDescent="0.2">
      <c r="A16" s="437"/>
      <c r="B16" s="170" t="s">
        <v>23</v>
      </c>
      <c r="C16" s="414" t="s">
        <v>24</v>
      </c>
      <c r="D16" s="415"/>
      <c r="E16" s="414" t="s">
        <v>25</v>
      </c>
      <c r="F16" s="415"/>
      <c r="G16" s="414" t="s">
        <v>26</v>
      </c>
      <c r="H16" s="415"/>
      <c r="J16" s="162"/>
      <c r="K16" s="162"/>
      <c r="L16" s="162"/>
      <c r="M16" s="162"/>
      <c r="N16" s="160" t="e">
        <f>'EYFS Attainment'!M9</f>
        <v>#N/A</v>
      </c>
      <c r="O16" s="160" t="e">
        <f>'EYFS Attainment'!N9</f>
        <v>#N/A</v>
      </c>
      <c r="P16" s="160" t="e">
        <f>'EYFS Attainment'!O9</f>
        <v>#N/A</v>
      </c>
      <c r="Q16" s="160" t="e">
        <f>'EYFS Attainment'!P9</f>
        <v>#N/A</v>
      </c>
      <c r="R16" s="160" t="e">
        <f>'EYFS Attainment'!Q9</f>
        <v>#N/A</v>
      </c>
      <c r="S16" s="160" t="e">
        <f>'EYFS Attainment'!R9</f>
        <v>#N/A</v>
      </c>
      <c r="T16" s="157" t="s">
        <v>29</v>
      </c>
      <c r="V16" s="157"/>
      <c r="W16" s="162"/>
      <c r="X16" s="162"/>
      <c r="Y16" s="162"/>
      <c r="Z16" s="162"/>
      <c r="AA16" s="162"/>
      <c r="AB16" s="162"/>
      <c r="AC16" s="162"/>
      <c r="AD16" s="162"/>
      <c r="AE16" s="162"/>
      <c r="AF16" s="162"/>
      <c r="AG16" s="162"/>
      <c r="AH16" s="192"/>
    </row>
    <row r="17" spans="1:27" s="162" customFormat="1" ht="22.25" customHeight="1" x14ac:dyDescent="0.2">
      <c r="A17" s="437"/>
      <c r="B17" s="171"/>
      <c r="C17" s="172" t="s">
        <v>27</v>
      </c>
      <c r="D17" s="172" t="s">
        <v>19</v>
      </c>
      <c r="E17" s="172" t="s">
        <v>27</v>
      </c>
      <c r="F17" s="172" t="s">
        <v>19</v>
      </c>
      <c r="G17" s="172" t="s">
        <v>27</v>
      </c>
      <c r="H17" s="172" t="s">
        <v>19</v>
      </c>
      <c r="I17" s="161"/>
      <c r="N17" s="160" t="e">
        <f>'EYFS Attainment'!M10</f>
        <v>#N/A</v>
      </c>
      <c r="O17" s="160" t="e">
        <f>'EYFS Attainment'!N10</f>
        <v>#N/A</v>
      </c>
      <c r="P17" s="160" t="e">
        <f>'EYFS Attainment'!O10</f>
        <v>#N/A</v>
      </c>
      <c r="Q17" s="160" t="e">
        <f>'EYFS Attainment'!P10</f>
        <v>#N/A</v>
      </c>
      <c r="R17" s="160" t="e">
        <f>'EYFS Attainment'!Q10</f>
        <v>#N/A</v>
      </c>
      <c r="S17" s="160" t="e">
        <f>'EYFS Attainment'!R10</f>
        <v>#N/A</v>
      </c>
      <c r="T17" s="160" t="s">
        <v>28</v>
      </c>
      <c r="V17" s="157"/>
      <c r="W17" s="157"/>
      <c r="X17" s="157"/>
      <c r="Y17" s="157"/>
      <c r="Z17" s="157"/>
      <c r="AA17" s="157"/>
    </row>
    <row r="18" spans="1:27" ht="22.25" customHeight="1" x14ac:dyDescent="0.2">
      <c r="A18" s="437"/>
      <c r="B18" s="169" t="s">
        <v>30</v>
      </c>
      <c r="C18" s="209">
        <f>'EYFS Attainment'!D9</f>
        <v>0</v>
      </c>
      <c r="D18" s="209">
        <f>'EYFS Attainment'!E9</f>
        <v>0</v>
      </c>
      <c r="E18" s="209">
        <f>'EYFS Attainment'!F9</f>
        <v>0</v>
      </c>
      <c r="F18" s="209">
        <f>'EYFS Attainment'!G9</f>
        <v>0</v>
      </c>
      <c r="G18" s="209">
        <f>'EYFS Attainment'!H9</f>
        <v>0</v>
      </c>
      <c r="H18" s="209">
        <f>'EYFS Attainment'!I9</f>
        <v>0</v>
      </c>
      <c r="I18" s="178"/>
      <c r="N18" s="160" t="e">
        <f>'EYFS Attainment'!M11</f>
        <v>#N/A</v>
      </c>
      <c r="O18" s="160" t="e">
        <f>'EYFS Attainment'!N11</f>
        <v>#N/A</v>
      </c>
      <c r="P18" s="160" t="e">
        <f>'EYFS Attainment'!O11</f>
        <v>#N/A</v>
      </c>
      <c r="Q18" s="160" t="e">
        <f>'EYFS Attainment'!P11</f>
        <v>#N/A</v>
      </c>
      <c r="R18" s="160" t="e">
        <f>'EYFS Attainment'!Q11</f>
        <v>#N/A</v>
      </c>
      <c r="S18" s="160" t="e">
        <f>'EYFS Attainment'!R11</f>
        <v>#N/A</v>
      </c>
      <c r="T18" s="157" t="s">
        <v>29</v>
      </c>
    </row>
    <row r="19" spans="1:27" ht="22.25" customHeight="1" x14ac:dyDescent="0.2">
      <c r="A19" s="437"/>
      <c r="B19" s="169" t="s">
        <v>31</v>
      </c>
      <c r="C19" s="209">
        <f>'EYFS Attainment'!D11</f>
        <v>0</v>
      </c>
      <c r="D19" s="209">
        <f>'EYFS Attainment'!E11</f>
        <v>0</v>
      </c>
      <c r="E19" s="209">
        <f>'EYFS Attainment'!F11</f>
        <v>0</v>
      </c>
      <c r="F19" s="209">
        <f>'EYFS Attainment'!G11</f>
        <v>0</v>
      </c>
      <c r="G19" s="209">
        <f>'EYFS Attainment'!H11</f>
        <v>0</v>
      </c>
      <c r="H19" s="209">
        <f>'EYFS Attainment'!I11</f>
        <v>0</v>
      </c>
      <c r="I19" s="178"/>
      <c r="N19" s="160" t="e">
        <f>'EYFS Attainment'!M12</f>
        <v>#N/A</v>
      </c>
      <c r="O19" s="160" t="e">
        <f>'EYFS Attainment'!N12</f>
        <v>#N/A</v>
      </c>
      <c r="P19" s="160" t="e">
        <f>'EYFS Attainment'!O12</f>
        <v>#N/A</v>
      </c>
      <c r="Q19" s="160" t="e">
        <f>'EYFS Attainment'!P12</f>
        <v>#N/A</v>
      </c>
      <c r="R19" s="160" t="e">
        <f>'EYFS Attainment'!Q12</f>
        <v>#N/A</v>
      </c>
      <c r="S19" s="160" t="e">
        <f>'EYFS Attainment'!R12</f>
        <v>#N/A</v>
      </c>
      <c r="T19" s="157" t="s">
        <v>8</v>
      </c>
    </row>
    <row r="20" spans="1:27" ht="22.25" customHeight="1" x14ac:dyDescent="0.2">
      <c r="A20" s="437"/>
      <c r="B20" s="169" t="s">
        <v>443</v>
      </c>
      <c r="C20" s="209">
        <f>'EYFS Attainment'!D13</f>
        <v>0</v>
      </c>
      <c r="D20" s="209">
        <f>'EYFS Attainment'!E13</f>
        <v>0</v>
      </c>
      <c r="E20" s="209">
        <f>'EYFS Attainment'!F13</f>
        <v>0</v>
      </c>
      <c r="F20" s="209">
        <f>'EYFS Attainment'!G13</f>
        <v>0</v>
      </c>
      <c r="G20" s="209">
        <f>'EYFS Attainment'!H13</f>
        <v>0</v>
      </c>
      <c r="H20" s="209">
        <f>'EYFS Attainment'!I13</f>
        <v>0</v>
      </c>
      <c r="I20" s="179"/>
      <c r="N20" s="160" t="e">
        <f>'EYFS Attainment'!M13</f>
        <v>#N/A</v>
      </c>
      <c r="O20" s="160" t="e">
        <f>'EYFS Attainment'!N13</f>
        <v>#N/A</v>
      </c>
      <c r="P20" s="160" t="e">
        <f>'EYFS Attainment'!O13</f>
        <v>#N/A</v>
      </c>
      <c r="Q20" s="160" t="e">
        <f>'EYFS Attainment'!P13</f>
        <v>#N/A</v>
      </c>
      <c r="R20" s="160" t="e">
        <f>'EYFS Attainment'!Q13</f>
        <v>#N/A</v>
      </c>
      <c r="S20" s="160" t="e">
        <f>'EYFS Attainment'!R13</f>
        <v>#N/A</v>
      </c>
      <c r="T20" s="160" t="s">
        <v>29</v>
      </c>
    </row>
    <row r="21" spans="1:27" ht="22.25" customHeight="1" x14ac:dyDescent="0.2">
      <c r="A21" s="437"/>
      <c r="C21" s="209" t="s">
        <v>91</v>
      </c>
      <c r="D21" s="209" t="s">
        <v>115</v>
      </c>
      <c r="E21" s="209" t="s">
        <v>25</v>
      </c>
      <c r="F21" s="323"/>
      <c r="G21" s="209" t="s">
        <v>93</v>
      </c>
      <c r="H21" s="209" t="s">
        <v>94</v>
      </c>
      <c r="I21" s="179"/>
    </row>
    <row r="22" spans="1:27" ht="22.25" customHeight="1" x14ac:dyDescent="0.2">
      <c r="A22" s="437"/>
      <c r="B22" s="169" t="s">
        <v>467</v>
      </c>
      <c r="C22" s="209">
        <f>'EYFS Attainment'!D16</f>
        <v>0</v>
      </c>
      <c r="D22" s="209">
        <f>'EYFS Attainment'!E16</f>
        <v>0</v>
      </c>
      <c r="E22" s="209">
        <f>'EYFS Attainment'!F16</f>
        <v>0</v>
      </c>
      <c r="F22" s="323"/>
      <c r="G22" s="209">
        <f>'EYFS Attainment'!H16</f>
        <v>0</v>
      </c>
      <c r="H22" s="209">
        <f>'EYFS Attainment'!I16</f>
        <v>0</v>
      </c>
      <c r="I22" s="179"/>
      <c r="N22" s="160" t="e">
        <f>'EYFS Attainment'!M15</f>
        <v>#N/A</v>
      </c>
      <c r="O22" s="160" t="e">
        <f>'EYFS Attainment'!N15</f>
        <v>#N/A</v>
      </c>
      <c r="P22" s="160" t="e">
        <f>'EYFS Attainment'!O15</f>
        <v>#N/A</v>
      </c>
      <c r="Q22" s="160">
        <f>'EYFS Attainment'!P15</f>
        <v>0</v>
      </c>
      <c r="R22" s="160" t="e">
        <f>'EYFS Attainment'!Q15</f>
        <v>#N/A</v>
      </c>
      <c r="S22" s="160" t="e">
        <f>'EYFS Attainment'!R15</f>
        <v>#N/A</v>
      </c>
      <c r="T22" s="160" t="s">
        <v>367</v>
      </c>
    </row>
    <row r="23" spans="1:27" ht="22.25" customHeight="1" x14ac:dyDescent="0.2">
      <c r="A23" s="438"/>
      <c r="B23" s="169" t="s">
        <v>440</v>
      </c>
      <c r="C23" s="209">
        <f>'EYFS Attainment'!D18</f>
        <v>0</v>
      </c>
      <c r="D23" s="209">
        <f>'EYFS Attainment'!E18</f>
        <v>0</v>
      </c>
      <c r="E23" s="209">
        <f>'EYFS Attainment'!F18</f>
        <v>0</v>
      </c>
      <c r="F23" s="323"/>
      <c r="G23" s="209">
        <f>'EYFS Attainment'!H18</f>
        <v>0</v>
      </c>
      <c r="H23" s="209">
        <f>'EYFS Attainment'!I18</f>
        <v>0</v>
      </c>
      <c r="I23" s="179"/>
      <c r="N23" s="160" t="e">
        <f>'EYFS Attainment'!M16</f>
        <v>#N/A</v>
      </c>
      <c r="O23" s="160" t="e">
        <f>'EYFS Attainment'!N16</f>
        <v>#N/A</v>
      </c>
      <c r="P23" s="160" t="e">
        <f>'EYFS Attainment'!O16</f>
        <v>#N/A</v>
      </c>
      <c r="Q23" s="160">
        <f>'EYFS Attainment'!P16</f>
        <v>0</v>
      </c>
      <c r="R23" s="160" t="e">
        <f>'EYFS Attainment'!Q16</f>
        <v>#N/A</v>
      </c>
      <c r="S23" s="160" t="e">
        <f>'EYFS Attainment'!R16</f>
        <v>#N/A</v>
      </c>
      <c r="T23" s="157" t="s">
        <v>368</v>
      </c>
    </row>
    <row r="24" spans="1:27" ht="19" x14ac:dyDescent="0.2">
      <c r="A24" s="396" t="s">
        <v>32</v>
      </c>
      <c r="B24" s="169" t="s">
        <v>33</v>
      </c>
      <c r="C24" s="440" t="s">
        <v>482</v>
      </c>
      <c r="D24" s="441"/>
      <c r="E24" s="441"/>
      <c r="F24" s="441"/>
      <c r="G24" s="441"/>
      <c r="H24" s="442"/>
      <c r="I24" s="178"/>
      <c r="N24" s="160" t="e">
        <f>'EYFS Attainment'!M17</f>
        <v>#N/A</v>
      </c>
      <c r="O24" s="160" t="e">
        <f>'EYFS Attainment'!N17</f>
        <v>#N/A</v>
      </c>
      <c r="P24" s="160" t="e">
        <f>'EYFS Attainment'!O17</f>
        <v>#N/A</v>
      </c>
      <c r="Q24" s="160">
        <f>'EYFS Attainment'!P17</f>
        <v>0</v>
      </c>
      <c r="R24" s="160" t="e">
        <f>'EYFS Attainment'!Q17</f>
        <v>#N/A</v>
      </c>
      <c r="S24" s="160" t="e">
        <f>'EYFS Attainment'!R17</f>
        <v>#N/A</v>
      </c>
      <c r="T24" s="160" t="s">
        <v>445</v>
      </c>
    </row>
    <row r="25" spans="1:27" ht="20" customHeight="1" x14ac:dyDescent="0.2">
      <c r="A25" s="398"/>
      <c r="B25" s="368" t="s">
        <v>34</v>
      </c>
      <c r="C25" s="420" t="s">
        <v>3</v>
      </c>
      <c r="D25" s="420"/>
      <c r="E25" s="420"/>
      <c r="F25" s="444" t="s">
        <v>484</v>
      </c>
      <c r="G25" s="444"/>
      <c r="H25" s="444"/>
      <c r="I25" s="178"/>
      <c r="N25" s="160" t="e">
        <f>'EYFS Attainment'!M18</f>
        <v>#N/A</v>
      </c>
      <c r="O25" s="160" t="e">
        <f>'EYFS Attainment'!N18</f>
        <v>#N/A</v>
      </c>
      <c r="P25" s="160" t="e">
        <f>'EYFS Attainment'!O18</f>
        <v>#N/A</v>
      </c>
      <c r="Q25" s="160">
        <f>'EYFS Attainment'!P18</f>
        <v>0</v>
      </c>
      <c r="R25" s="160" t="e">
        <f>'EYFS Attainment'!Q18</f>
        <v>#N/A</v>
      </c>
      <c r="S25" s="160" t="e">
        <f>'EYFS Attainment'!R18</f>
        <v>#N/A</v>
      </c>
      <c r="T25" s="157" t="s">
        <v>444</v>
      </c>
    </row>
    <row r="26" spans="1:27" ht="19" x14ac:dyDescent="0.2">
      <c r="A26" s="398"/>
      <c r="B26" s="169" t="s">
        <v>35</v>
      </c>
      <c r="C26" s="440" t="s">
        <v>482</v>
      </c>
      <c r="D26" s="441"/>
      <c r="E26" s="441"/>
      <c r="F26" s="441"/>
      <c r="G26" s="441"/>
      <c r="H26" s="442"/>
      <c r="I26" s="178"/>
      <c r="N26" s="160"/>
      <c r="O26" s="160"/>
      <c r="P26" s="160"/>
      <c r="Q26" s="160"/>
      <c r="R26" s="160"/>
      <c r="S26" s="160"/>
    </row>
    <row r="27" spans="1:27" ht="20" customHeight="1" x14ac:dyDescent="0.2">
      <c r="A27" s="445"/>
      <c r="B27" s="368" t="s">
        <v>36</v>
      </c>
      <c r="C27" s="420" t="s">
        <v>3</v>
      </c>
      <c r="D27" s="420"/>
      <c r="E27" s="420"/>
      <c r="F27" s="443" t="s">
        <v>359</v>
      </c>
      <c r="G27" s="444"/>
      <c r="H27" s="444"/>
      <c r="I27" s="178"/>
      <c r="M27" s="157" t="s">
        <v>37</v>
      </c>
    </row>
    <row r="28" spans="1:27" ht="20" customHeight="1" x14ac:dyDescent="0.2">
      <c r="A28" s="396" t="s">
        <v>38</v>
      </c>
      <c r="B28" s="169" t="s">
        <v>39</v>
      </c>
      <c r="C28" s="411">
        <f>'Key Stage 1'!$C$8</f>
        <v>0</v>
      </c>
      <c r="D28" s="412"/>
      <c r="E28" s="412"/>
      <c r="F28" s="412"/>
      <c r="G28" s="412"/>
      <c r="H28" s="413"/>
      <c r="I28" s="178"/>
      <c r="N28" s="160" t="e">
        <f>'Key Stage 1'!N7</f>
        <v>#N/A</v>
      </c>
    </row>
    <row r="29" spans="1:27" ht="20" customHeight="1" x14ac:dyDescent="0.2">
      <c r="A29" s="397"/>
      <c r="B29" s="169" t="s">
        <v>40</v>
      </c>
      <c r="C29" s="411">
        <f>'Key Stage 1'!$C$10</f>
        <v>0</v>
      </c>
      <c r="D29" s="412"/>
      <c r="E29" s="412"/>
      <c r="F29" s="412"/>
      <c r="G29" s="412"/>
      <c r="H29" s="413"/>
      <c r="I29" s="178"/>
      <c r="N29" s="160" t="e">
        <f>'Key Stage 1'!N8</f>
        <v>#N/A</v>
      </c>
    </row>
    <row r="30" spans="1:27" ht="20" customHeight="1" x14ac:dyDescent="0.2">
      <c r="A30" s="397"/>
      <c r="B30" s="169" t="s">
        <v>41</v>
      </c>
      <c r="C30" s="411">
        <f>'Key Stage 1'!$C$12</f>
        <v>0</v>
      </c>
      <c r="D30" s="412"/>
      <c r="E30" s="412"/>
      <c r="F30" s="412"/>
      <c r="G30" s="412"/>
      <c r="H30" s="413"/>
      <c r="I30" s="178"/>
      <c r="N30" s="160" t="e">
        <f>'Key Stage 1'!N9</f>
        <v>#N/A</v>
      </c>
    </row>
    <row r="31" spans="1:27" ht="20" customHeight="1" x14ac:dyDescent="0.2">
      <c r="A31" s="397"/>
      <c r="B31" s="169" t="s">
        <v>42</v>
      </c>
      <c r="C31" s="411">
        <f>'Key Stage 1'!$C$14</f>
        <v>0</v>
      </c>
      <c r="D31" s="412"/>
      <c r="E31" s="412"/>
      <c r="F31" s="412"/>
      <c r="G31" s="412"/>
      <c r="H31" s="413"/>
      <c r="I31" s="178"/>
      <c r="N31" s="160" t="e">
        <f>'Key Stage 1'!N10</f>
        <v>#N/A</v>
      </c>
    </row>
    <row r="32" spans="1:27" ht="20" customHeight="1" x14ac:dyDescent="0.2">
      <c r="A32" s="397"/>
      <c r="B32" s="169" t="s">
        <v>437</v>
      </c>
      <c r="C32" s="411">
        <f>'Key Stage 1'!$C$16</f>
        <v>0</v>
      </c>
      <c r="D32" s="412"/>
      <c r="E32" s="412"/>
      <c r="F32" s="412"/>
      <c r="G32" s="412"/>
      <c r="H32" s="413"/>
      <c r="I32" s="178"/>
      <c r="N32" s="160" t="e">
        <f>'Key Stage 1'!N11</f>
        <v>#N/A</v>
      </c>
    </row>
    <row r="33" spans="1:21" ht="38" x14ac:dyDescent="0.2">
      <c r="A33" s="397"/>
      <c r="B33" s="368" t="s">
        <v>397</v>
      </c>
      <c r="C33" s="404" t="s">
        <v>482</v>
      </c>
      <c r="D33" s="404"/>
      <c r="E33" s="404"/>
      <c r="F33" s="404"/>
      <c r="G33" s="404"/>
      <c r="H33" s="404"/>
      <c r="I33" s="179"/>
      <c r="N33" s="160" t="e">
        <f>'Key Stage 1'!N12</f>
        <v>#N/A</v>
      </c>
    </row>
    <row r="34" spans="1:21" ht="20" customHeight="1" x14ac:dyDescent="0.2">
      <c r="A34" s="397"/>
      <c r="B34" s="368" t="s">
        <v>378</v>
      </c>
      <c r="C34" s="422" t="s">
        <v>43</v>
      </c>
      <c r="D34" s="423"/>
      <c r="E34" s="424"/>
      <c r="F34" s="446" t="s">
        <v>457</v>
      </c>
      <c r="G34" s="447"/>
      <c r="H34" s="448"/>
      <c r="I34" s="180"/>
      <c r="N34" s="160" t="e">
        <f>'Key Stage 1'!N13</f>
        <v>#N/A</v>
      </c>
    </row>
    <row r="35" spans="1:21" x14ac:dyDescent="0.2">
      <c r="A35" s="397"/>
      <c r="B35" s="170" t="s">
        <v>44</v>
      </c>
      <c r="C35" s="428" t="s">
        <v>24</v>
      </c>
      <c r="D35" s="429"/>
      <c r="E35" s="428" t="s">
        <v>25</v>
      </c>
      <c r="F35" s="429"/>
      <c r="G35" s="428" t="s">
        <v>26</v>
      </c>
      <c r="H35" s="429"/>
      <c r="I35" s="181"/>
      <c r="N35" s="160" t="e">
        <f>'Key Stage 1'!N14</f>
        <v>#N/A</v>
      </c>
    </row>
    <row r="36" spans="1:21" x14ac:dyDescent="0.2">
      <c r="A36" s="397"/>
      <c r="B36" s="173"/>
      <c r="C36" s="174" t="s">
        <v>45</v>
      </c>
      <c r="D36" s="174" t="s">
        <v>46</v>
      </c>
      <c r="E36" s="174" t="s">
        <v>45</v>
      </c>
      <c r="F36" s="174" t="s">
        <v>46</v>
      </c>
      <c r="G36" s="174" t="s">
        <v>45</v>
      </c>
      <c r="H36" s="174" t="s">
        <v>46</v>
      </c>
      <c r="I36" s="181"/>
      <c r="N36" s="160" t="e">
        <f>'Key Stage 1'!N15</f>
        <v>#N/A</v>
      </c>
    </row>
    <row r="37" spans="1:21" ht="19" x14ac:dyDescent="0.2">
      <c r="A37" s="397"/>
      <c r="B37" s="169" t="s">
        <v>47</v>
      </c>
      <c r="C37" s="209">
        <f>'Key Stage 1'!E8</f>
        <v>0</v>
      </c>
      <c r="D37" s="209">
        <f>'Key Stage 1'!F8</f>
        <v>0</v>
      </c>
      <c r="E37" s="209">
        <f>'Key Stage 1'!G8</f>
        <v>0</v>
      </c>
      <c r="F37" s="209">
        <f>'Key Stage 1'!H8</f>
        <v>0</v>
      </c>
      <c r="G37" s="209">
        <f>'Key Stage 1'!I8</f>
        <v>0</v>
      </c>
      <c r="H37" s="209">
        <f>'Key Stage 1'!J8</f>
        <v>0</v>
      </c>
      <c r="I37" s="178"/>
      <c r="N37" s="160" t="e">
        <f>'Key Stage 1'!N16</f>
        <v>#N/A</v>
      </c>
    </row>
    <row r="38" spans="1:21" ht="19" x14ac:dyDescent="0.2">
      <c r="A38" s="397"/>
      <c r="B38" s="169" t="s">
        <v>49</v>
      </c>
      <c r="C38" s="209">
        <f>'Key Stage 1'!E10</f>
        <v>0</v>
      </c>
      <c r="D38" s="209">
        <f>'Key Stage 1'!F10</f>
        <v>0</v>
      </c>
      <c r="E38" s="209">
        <f>'Key Stage 1'!G10</f>
        <v>0</v>
      </c>
      <c r="F38" s="209">
        <f>'Key Stage 1'!H10</f>
        <v>0</v>
      </c>
      <c r="G38" s="209">
        <f>'Key Stage 1'!I10</f>
        <v>0</v>
      </c>
      <c r="H38" s="209">
        <f>'Key Stage 1'!J10</f>
        <v>0</v>
      </c>
      <c r="I38" s="178"/>
      <c r="M38" s="157" t="s">
        <v>48</v>
      </c>
      <c r="N38" s="160" t="e">
        <f>'Key Stage 1'!P7</f>
        <v>#N/A</v>
      </c>
      <c r="O38" s="160" t="e">
        <f>'Key Stage 1'!Q7</f>
        <v>#N/A</v>
      </c>
      <c r="P38" s="160" t="e">
        <f>'Key Stage 1'!R7</f>
        <v>#N/A</v>
      </c>
      <c r="Q38" s="160" t="e">
        <f>'Key Stage 1'!S7</f>
        <v>#N/A</v>
      </c>
      <c r="R38" s="160" t="e">
        <f>'Key Stage 1'!T7</f>
        <v>#N/A</v>
      </c>
      <c r="S38" s="160" t="e">
        <f>'Key Stage 1'!U7</f>
        <v>#N/A</v>
      </c>
      <c r="T38" s="160" t="e">
        <f>'Key Stage 1'!V7</f>
        <v>#N/A</v>
      </c>
      <c r="U38" s="160" t="str">
        <f>'Key Stage 1'!W7</f>
        <v>upper 2018</v>
      </c>
    </row>
    <row r="39" spans="1:21" ht="22.25" customHeight="1" x14ac:dyDescent="0.2">
      <c r="A39" s="397"/>
      <c r="B39" s="169" t="s">
        <v>50</v>
      </c>
      <c r="C39" s="209">
        <f>'Key Stage 1'!E12</f>
        <v>0</v>
      </c>
      <c r="D39" s="209">
        <f>'Key Stage 1'!F12</f>
        <v>0</v>
      </c>
      <c r="E39" s="209">
        <f>'Key Stage 1'!G12</f>
        <v>0</v>
      </c>
      <c r="F39" s="209">
        <f>'Key Stage 1'!H12</f>
        <v>0</v>
      </c>
      <c r="G39" s="209">
        <f>'Key Stage 1'!I12</f>
        <v>0</v>
      </c>
      <c r="H39" s="209">
        <f>'Key Stage 1'!J12</f>
        <v>0</v>
      </c>
      <c r="I39" s="178"/>
      <c r="N39" s="160" t="e">
        <f>'Key Stage 1'!P8</f>
        <v>#N/A</v>
      </c>
      <c r="O39" s="160" t="e">
        <f>'Key Stage 1'!Q8</f>
        <v>#N/A</v>
      </c>
      <c r="P39" s="160" t="e">
        <f>'Key Stage 1'!R8</f>
        <v>#N/A</v>
      </c>
      <c r="Q39" s="160" t="e">
        <f>'Key Stage 1'!S8</f>
        <v>#N/A</v>
      </c>
      <c r="R39" s="160" t="e">
        <f>'Key Stage 1'!T8</f>
        <v>#N/A</v>
      </c>
      <c r="S39" s="160" t="e">
        <f>'Key Stage 1'!U8</f>
        <v>#N/A</v>
      </c>
      <c r="T39" s="160" t="e">
        <f>'Key Stage 1'!V8</f>
        <v>#N/A</v>
      </c>
      <c r="U39" s="160" t="str">
        <f>'Key Stage 1'!W8</f>
        <v>lower 2018</v>
      </c>
    </row>
    <row r="40" spans="1:21" ht="22.25" customHeight="1" x14ac:dyDescent="0.2">
      <c r="A40" s="397"/>
      <c r="B40" s="169" t="s">
        <v>51</v>
      </c>
      <c r="C40" s="209">
        <f>'Key Stage 1'!E14</f>
        <v>0</v>
      </c>
      <c r="D40" s="209">
        <f>'Key Stage 1'!F14</f>
        <v>0</v>
      </c>
      <c r="E40" s="209">
        <f>'Key Stage 1'!G14</f>
        <v>0</v>
      </c>
      <c r="F40" s="209">
        <f>'Key Stage 1'!H14</f>
        <v>0</v>
      </c>
      <c r="G40" s="209">
        <f>'Key Stage 1'!I14</f>
        <v>0</v>
      </c>
      <c r="H40" s="209">
        <f>'Key Stage 1'!J14</f>
        <v>0</v>
      </c>
      <c r="I40" s="181"/>
      <c r="N40" s="160" t="e">
        <f>'Key Stage 1'!P9</f>
        <v>#N/A</v>
      </c>
      <c r="O40" s="160" t="e">
        <f>'Key Stage 1'!Q9</f>
        <v>#N/A</v>
      </c>
      <c r="P40" s="160" t="e">
        <f>'Key Stage 1'!R9</f>
        <v>#N/A</v>
      </c>
      <c r="Q40" s="160" t="e">
        <f>'Key Stage 1'!S9</f>
        <v>#N/A</v>
      </c>
      <c r="R40" s="160" t="e">
        <f>'Key Stage 1'!T9</f>
        <v>#N/A</v>
      </c>
      <c r="S40" s="160" t="e">
        <f>'Key Stage 1'!U9</f>
        <v>#N/A</v>
      </c>
      <c r="T40" s="160" t="e">
        <f>'Key Stage 1'!V9</f>
        <v>#N/A</v>
      </c>
      <c r="U40" s="160" t="str">
        <f>'Key Stage 1'!W9</f>
        <v>upper 2019</v>
      </c>
    </row>
    <row r="41" spans="1:21" ht="22.25" customHeight="1" x14ac:dyDescent="0.2">
      <c r="A41" s="397"/>
      <c r="B41" s="169" t="s">
        <v>434</v>
      </c>
      <c r="C41" s="209">
        <f>'Key Stage 1'!E16</f>
        <v>0</v>
      </c>
      <c r="D41" s="209">
        <f>'Key Stage 1'!F16</f>
        <v>0</v>
      </c>
      <c r="E41" s="209">
        <f>'Key Stage 1'!G16</f>
        <v>0</v>
      </c>
      <c r="F41" s="209">
        <f>'Key Stage 1'!H16</f>
        <v>0</v>
      </c>
      <c r="G41" s="209">
        <f>'Key Stage 1'!I16</f>
        <v>0</v>
      </c>
      <c r="H41" s="209">
        <f>'Key Stage 1'!J16</f>
        <v>0</v>
      </c>
      <c r="I41" s="181"/>
      <c r="N41" s="160" t="e">
        <f>'Key Stage 1'!P10</f>
        <v>#N/A</v>
      </c>
      <c r="O41" s="160" t="e">
        <f>'Key Stage 1'!Q10</f>
        <v>#N/A</v>
      </c>
      <c r="P41" s="160" t="e">
        <f>'Key Stage 1'!R10</f>
        <v>#N/A</v>
      </c>
      <c r="Q41" s="160" t="e">
        <f>'Key Stage 1'!S10</f>
        <v>#N/A</v>
      </c>
      <c r="R41" s="160" t="e">
        <f>'Key Stage 1'!T10</f>
        <v>#N/A</v>
      </c>
      <c r="S41" s="160" t="e">
        <f>'Key Stage 1'!U10</f>
        <v>#N/A</v>
      </c>
      <c r="T41" s="160" t="e">
        <f>'Key Stage 1'!V10</f>
        <v>#N/A</v>
      </c>
      <c r="U41" s="160" t="str">
        <f>'Key Stage 1'!W10</f>
        <v>lower 2019</v>
      </c>
    </row>
    <row r="42" spans="1:21" ht="22.25" customHeight="1" x14ac:dyDescent="0.2">
      <c r="A42" s="265" t="s">
        <v>52</v>
      </c>
      <c r="B42" s="169" t="s">
        <v>465</v>
      </c>
      <c r="C42" s="405" t="s">
        <v>482</v>
      </c>
      <c r="D42" s="406"/>
      <c r="E42" s="406"/>
      <c r="F42" s="406"/>
      <c r="G42" s="406"/>
      <c r="H42" s="407"/>
      <c r="I42" s="181"/>
      <c r="N42" s="160" t="e">
        <f>'Key Stage 1'!P11</f>
        <v>#N/A</v>
      </c>
      <c r="O42" s="160" t="e">
        <f>'Key Stage 1'!Q11</f>
        <v>#N/A</v>
      </c>
      <c r="P42" s="160" t="e">
        <f>'Key Stage 1'!R11</f>
        <v>#N/A</v>
      </c>
      <c r="Q42" s="160" t="e">
        <f>'Key Stage 1'!S11</f>
        <v>#N/A</v>
      </c>
      <c r="R42" s="160" t="e">
        <f>'Key Stage 1'!T11</f>
        <v>#N/A</v>
      </c>
      <c r="S42" s="160" t="e">
        <f>'Key Stage 1'!U11</f>
        <v>#N/A</v>
      </c>
      <c r="T42" s="160" t="e">
        <f>'Key Stage 1'!V11</f>
        <v>#N/A</v>
      </c>
      <c r="U42" s="160" t="str">
        <f>'Key Stage 1'!W11</f>
        <v>upper 2020</v>
      </c>
    </row>
    <row r="43" spans="1:21" ht="21" customHeight="1" x14ac:dyDescent="0.2">
      <c r="A43" s="396" t="s">
        <v>53</v>
      </c>
      <c r="B43" s="169" t="s">
        <v>54</v>
      </c>
      <c r="C43" s="411">
        <f>'Key Stage 2'!C8</f>
        <v>0</v>
      </c>
      <c r="D43" s="412"/>
      <c r="E43" s="413"/>
      <c r="F43" s="411">
        <f>'Key Stage 2'!$D$8</f>
        <v>0</v>
      </c>
      <c r="G43" s="412"/>
      <c r="H43" s="413"/>
      <c r="I43" s="181"/>
      <c r="N43" s="160" t="e">
        <f>'Key Stage 1'!P12</f>
        <v>#N/A</v>
      </c>
      <c r="O43" s="160" t="e">
        <f>'Key Stage 1'!Q12</f>
        <v>#N/A</v>
      </c>
      <c r="P43" s="160" t="e">
        <f>'Key Stage 1'!R12</f>
        <v>#N/A</v>
      </c>
      <c r="Q43" s="160" t="e">
        <f>'Key Stage 1'!S12</f>
        <v>#N/A</v>
      </c>
      <c r="R43" s="160" t="e">
        <f>'Key Stage 1'!T12</f>
        <v>#N/A</v>
      </c>
      <c r="S43" s="160" t="e">
        <f>'Key Stage 1'!U12</f>
        <v>#N/A</v>
      </c>
      <c r="T43" s="160" t="e">
        <f>'Key Stage 1'!V12</f>
        <v>#N/A</v>
      </c>
      <c r="U43" s="160" t="str">
        <f>'Key Stage 1'!W12</f>
        <v>lower 2020</v>
      </c>
    </row>
    <row r="44" spans="1:21" ht="21" customHeight="1" x14ac:dyDescent="0.2">
      <c r="A44" s="398"/>
      <c r="B44" s="169" t="s">
        <v>55</v>
      </c>
      <c r="C44" s="411">
        <f>'Key Stage 2'!C10</f>
        <v>0</v>
      </c>
      <c r="D44" s="412"/>
      <c r="E44" s="413"/>
      <c r="F44" s="411">
        <f>'Key Stage 2'!$D$10</f>
        <v>0</v>
      </c>
      <c r="G44" s="412"/>
      <c r="H44" s="413"/>
      <c r="I44" s="181"/>
      <c r="N44" s="160" t="e">
        <f>'Key Stage 1'!P13</f>
        <v>#N/A</v>
      </c>
      <c r="O44" s="160" t="e">
        <f>'Key Stage 1'!Q13</f>
        <v>#N/A</v>
      </c>
      <c r="P44" s="160" t="e">
        <f>'Key Stage 1'!R13</f>
        <v>#N/A</v>
      </c>
      <c r="Q44" s="160" t="e">
        <f>'Key Stage 1'!S13</f>
        <v>#N/A</v>
      </c>
      <c r="R44" s="160" t="e">
        <f>'Key Stage 1'!T13</f>
        <v>#N/A</v>
      </c>
      <c r="S44" s="160" t="e">
        <f>'Key Stage 1'!U13</f>
        <v>#N/A</v>
      </c>
      <c r="T44" s="160" t="e">
        <f>'Key Stage 1'!V13</f>
        <v>#N/A</v>
      </c>
      <c r="U44" s="160" t="str">
        <f>'Key Stage 1'!W13</f>
        <v>upper 2021</v>
      </c>
    </row>
    <row r="45" spans="1:21" ht="21" customHeight="1" x14ac:dyDescent="0.2">
      <c r="A45" s="398"/>
      <c r="B45" s="169" t="s">
        <v>56</v>
      </c>
      <c r="C45" s="411">
        <f>'Key Stage 2'!C12</f>
        <v>0</v>
      </c>
      <c r="D45" s="412"/>
      <c r="E45" s="413"/>
      <c r="F45" s="411">
        <f>'Key Stage 2'!$D$12</f>
        <v>0</v>
      </c>
      <c r="G45" s="412"/>
      <c r="H45" s="413"/>
      <c r="I45" s="182"/>
      <c r="N45" s="160" t="e">
        <f>'Key Stage 1'!P14</f>
        <v>#N/A</v>
      </c>
      <c r="O45" s="160" t="e">
        <f>'Key Stage 1'!Q14</f>
        <v>#N/A</v>
      </c>
      <c r="P45" s="160" t="e">
        <f>'Key Stage 1'!R14</f>
        <v>#N/A</v>
      </c>
      <c r="Q45" s="160" t="e">
        <f>'Key Stage 1'!S14</f>
        <v>#N/A</v>
      </c>
      <c r="R45" s="160" t="e">
        <f>'Key Stage 1'!T14</f>
        <v>#N/A</v>
      </c>
      <c r="S45" s="160" t="e">
        <f>'Key Stage 1'!U14</f>
        <v>#N/A</v>
      </c>
      <c r="T45" s="160" t="e">
        <f>'Key Stage 1'!V14</f>
        <v>#N/A</v>
      </c>
      <c r="U45" s="160" t="str">
        <f>'Key Stage 1'!W14</f>
        <v>lower 2021</v>
      </c>
    </row>
    <row r="46" spans="1:21" ht="21" customHeight="1" x14ac:dyDescent="0.2">
      <c r="A46" s="398"/>
      <c r="B46" s="169" t="s">
        <v>57</v>
      </c>
      <c r="C46" s="411">
        <f>'Key Stage 2'!C14</f>
        <v>0</v>
      </c>
      <c r="D46" s="412"/>
      <c r="E46" s="413"/>
      <c r="F46" s="411">
        <f>'Key Stage 2'!$D$14</f>
        <v>0</v>
      </c>
      <c r="G46" s="412"/>
      <c r="H46" s="413"/>
      <c r="I46" s="182"/>
      <c r="N46" s="160" t="e">
        <f>'Key Stage 1'!P15</f>
        <v>#N/A</v>
      </c>
      <c r="O46" s="160" t="e">
        <f>'Key Stage 1'!Q15</f>
        <v>#N/A</v>
      </c>
      <c r="P46" s="160" t="e">
        <f>'Key Stage 1'!R15</f>
        <v>#N/A</v>
      </c>
      <c r="Q46" s="160" t="e">
        <f>'Key Stage 1'!S15</f>
        <v>#N/A</v>
      </c>
      <c r="R46" s="160" t="e">
        <f>'Key Stage 1'!T15</f>
        <v>#N/A</v>
      </c>
      <c r="S46" s="160" t="e">
        <f>'Key Stage 1'!U15</f>
        <v>#N/A</v>
      </c>
      <c r="T46" s="160" t="e">
        <f>'Key Stage 1'!V15</f>
        <v>#N/A</v>
      </c>
      <c r="U46" s="160" t="str">
        <f>'Key Stage 1'!W15</f>
        <v>upper 2022</v>
      </c>
    </row>
    <row r="47" spans="1:21" ht="21" customHeight="1" x14ac:dyDescent="0.2">
      <c r="A47" s="398"/>
      <c r="B47" s="169" t="s">
        <v>435</v>
      </c>
      <c r="C47" s="411">
        <f>'Key Stage 2'!C16</f>
        <v>0</v>
      </c>
      <c r="D47" s="412"/>
      <c r="E47" s="413"/>
      <c r="F47" s="411">
        <f>'Key Stage 2'!$D$16</f>
        <v>0</v>
      </c>
      <c r="G47" s="412"/>
      <c r="H47" s="413"/>
      <c r="I47" s="182"/>
      <c r="N47" s="160" t="e">
        <f>'Key Stage 1'!P16</f>
        <v>#N/A</v>
      </c>
      <c r="O47" s="160" t="e">
        <f>'Key Stage 1'!Q16</f>
        <v>#N/A</v>
      </c>
      <c r="P47" s="160" t="e">
        <f>'Key Stage 1'!R16</f>
        <v>#N/A</v>
      </c>
      <c r="Q47" s="160" t="e">
        <f>'Key Stage 1'!S16</f>
        <v>#N/A</v>
      </c>
      <c r="R47" s="160" t="e">
        <f>'Key Stage 1'!T16</f>
        <v>#N/A</v>
      </c>
      <c r="S47" s="160" t="e">
        <f>'Key Stage 1'!U16</f>
        <v>#N/A</v>
      </c>
      <c r="T47" s="160" t="e">
        <f>'Key Stage 1'!V16</f>
        <v>#N/A</v>
      </c>
      <c r="U47" s="160" t="str">
        <f>'Key Stage 1'!W16</f>
        <v>lower 2022</v>
      </c>
    </row>
    <row r="48" spans="1:21" ht="44" customHeight="1" x14ac:dyDescent="0.2">
      <c r="A48" s="398"/>
      <c r="B48" s="368" t="s">
        <v>398</v>
      </c>
      <c r="C48" s="425" t="s">
        <v>482</v>
      </c>
      <c r="D48" s="426"/>
      <c r="E48" s="426"/>
      <c r="F48" s="426"/>
      <c r="G48" s="426"/>
      <c r="H48" s="427"/>
      <c r="I48" s="196"/>
    </row>
    <row r="49" spans="1:23" ht="19.25" customHeight="1" x14ac:dyDescent="0.2">
      <c r="A49" s="398"/>
      <c r="B49" s="418" t="s">
        <v>379</v>
      </c>
      <c r="C49" s="420" t="s">
        <v>58</v>
      </c>
      <c r="D49" s="420"/>
      <c r="E49" s="420"/>
      <c r="F49" s="421" t="s">
        <v>455</v>
      </c>
      <c r="G49" s="421"/>
      <c r="H49" s="421"/>
      <c r="I49" s="178"/>
    </row>
    <row r="50" spans="1:23" ht="22.25" customHeight="1" x14ac:dyDescent="0.2">
      <c r="A50" s="398"/>
      <c r="B50" s="419"/>
      <c r="C50" s="420" t="s">
        <v>59</v>
      </c>
      <c r="D50" s="420"/>
      <c r="E50" s="420"/>
      <c r="F50" s="421" t="s">
        <v>456</v>
      </c>
      <c r="G50" s="421"/>
      <c r="H50" s="421"/>
      <c r="I50" s="178"/>
      <c r="N50" s="157" t="s">
        <v>60</v>
      </c>
    </row>
    <row r="51" spans="1:23" ht="22.25" customHeight="1" x14ac:dyDescent="0.2">
      <c r="A51" s="398"/>
      <c r="B51" s="175" t="s">
        <v>61</v>
      </c>
      <c r="C51" s="414" t="s">
        <v>24</v>
      </c>
      <c r="D51" s="415"/>
      <c r="E51" s="414" t="s">
        <v>25</v>
      </c>
      <c r="F51" s="415"/>
      <c r="G51" s="414" t="s">
        <v>26</v>
      </c>
      <c r="H51" s="415"/>
      <c r="I51" s="178"/>
      <c r="N51" s="160" t="e">
        <f>'Key Stage 2'!O7</f>
        <v>#N/A</v>
      </c>
      <c r="O51" s="160" t="e">
        <f>'Key Stage 2'!P7</f>
        <v>#N/A</v>
      </c>
    </row>
    <row r="52" spans="1:23" ht="22.25" customHeight="1" x14ac:dyDescent="0.2">
      <c r="A52" s="398"/>
      <c r="B52" s="173"/>
      <c r="C52" s="172" t="s">
        <v>45</v>
      </c>
      <c r="D52" s="172" t="s">
        <v>46</v>
      </c>
      <c r="E52" s="172" t="s">
        <v>45</v>
      </c>
      <c r="F52" s="172" t="s">
        <v>46</v>
      </c>
      <c r="G52" s="172" t="s">
        <v>45</v>
      </c>
      <c r="H52" s="172" t="s">
        <v>46</v>
      </c>
      <c r="I52" s="178"/>
      <c r="N52" s="160" t="e">
        <f>'Key Stage 2'!O8</f>
        <v>#N/A</v>
      </c>
      <c r="O52" s="160" t="e">
        <f>'Key Stage 2'!P8</f>
        <v>#N/A</v>
      </c>
    </row>
    <row r="53" spans="1:23" ht="20" x14ac:dyDescent="0.2">
      <c r="A53" s="398"/>
      <c r="B53" s="169" t="s">
        <v>47</v>
      </c>
      <c r="C53" s="210">
        <f>'Key Stage 2'!E8</f>
        <v>0</v>
      </c>
      <c r="D53" s="210">
        <f>'Key Stage 2'!F8</f>
        <v>0</v>
      </c>
      <c r="E53" s="210">
        <f>'Key Stage 2'!G8</f>
        <v>0</v>
      </c>
      <c r="F53" s="210">
        <f>'Key Stage 2'!H8</f>
        <v>0</v>
      </c>
      <c r="G53" s="210">
        <f>'Key Stage 2'!I8</f>
        <v>0</v>
      </c>
      <c r="H53" s="210">
        <f>'Key Stage 2'!J8</f>
        <v>0</v>
      </c>
      <c r="I53" s="178"/>
      <c r="N53" s="160" t="e">
        <f>'Key Stage 2'!O9</f>
        <v>#N/A</v>
      </c>
      <c r="O53" s="160" t="e">
        <f>'Key Stage 2'!P9</f>
        <v>#N/A</v>
      </c>
    </row>
    <row r="54" spans="1:23" ht="18" customHeight="1" x14ac:dyDescent="0.2">
      <c r="A54" s="398"/>
      <c r="B54" s="169" t="s">
        <v>49</v>
      </c>
      <c r="C54" s="210">
        <f>'Key Stage 2'!E10</f>
        <v>0</v>
      </c>
      <c r="D54" s="210">
        <f>'Key Stage 2'!F10</f>
        <v>0</v>
      </c>
      <c r="E54" s="210">
        <f>'Key Stage 2'!G10</f>
        <v>0</v>
      </c>
      <c r="F54" s="210">
        <f>'Key Stage 2'!H10</f>
        <v>0</v>
      </c>
      <c r="G54" s="210">
        <f>'Key Stage 2'!I10</f>
        <v>0</v>
      </c>
      <c r="H54" s="210">
        <f>'Key Stage 2'!J10</f>
        <v>0</v>
      </c>
      <c r="I54" s="178"/>
      <c r="N54" s="160" t="e">
        <f>'Key Stage 2'!O10</f>
        <v>#N/A</v>
      </c>
      <c r="O54" s="160" t="e">
        <f>'Key Stage 2'!P10</f>
        <v>#N/A</v>
      </c>
    </row>
    <row r="55" spans="1:23" ht="18" customHeight="1" x14ac:dyDescent="0.2">
      <c r="A55" s="397"/>
      <c r="B55" s="169" t="s">
        <v>50</v>
      </c>
      <c r="C55" s="210">
        <f>'Key Stage 2'!E12</f>
        <v>0</v>
      </c>
      <c r="D55" s="210">
        <f>'Key Stage 2'!F12</f>
        <v>0</v>
      </c>
      <c r="E55" s="210">
        <f>'Key Stage 2'!G12</f>
        <v>0</v>
      </c>
      <c r="F55" s="210">
        <f>'Key Stage 2'!H12</f>
        <v>0</v>
      </c>
      <c r="G55" s="210">
        <f>'Key Stage 2'!I12</f>
        <v>0</v>
      </c>
      <c r="H55" s="210">
        <f>'Key Stage 2'!J12</f>
        <v>0</v>
      </c>
      <c r="I55" s="183"/>
      <c r="N55" s="160" t="e">
        <f>'Key Stage 2'!O11</f>
        <v>#N/A</v>
      </c>
      <c r="O55" s="160" t="e">
        <f>'Key Stage 2'!P11</f>
        <v>#N/A</v>
      </c>
    </row>
    <row r="56" spans="1:23" ht="18" customHeight="1" x14ac:dyDescent="0.2">
      <c r="A56" s="397"/>
      <c r="B56" s="169" t="s">
        <v>51</v>
      </c>
      <c r="C56" s="210">
        <f>'Key Stage 2'!E14</f>
        <v>0</v>
      </c>
      <c r="D56" s="210">
        <f>'Key Stage 2'!F14</f>
        <v>0</v>
      </c>
      <c r="E56" s="210">
        <f>'Key Stage 2'!G14</f>
        <v>0</v>
      </c>
      <c r="F56" s="210">
        <f>'Key Stage 2'!H14</f>
        <v>0</v>
      </c>
      <c r="G56" s="210">
        <f>'Key Stage 2'!I14</f>
        <v>0</v>
      </c>
      <c r="H56" s="210">
        <f>'Key Stage 2'!J14</f>
        <v>0</v>
      </c>
      <c r="I56" s="183"/>
      <c r="N56" s="160" t="e">
        <f>'Key Stage 2'!O12</f>
        <v>#N/A</v>
      </c>
      <c r="O56" s="160" t="e">
        <f>'Key Stage 2'!P12</f>
        <v>#N/A</v>
      </c>
    </row>
    <row r="57" spans="1:23" ht="18" customHeight="1" x14ac:dyDescent="0.2">
      <c r="A57" s="397"/>
      <c r="B57" s="169" t="s">
        <v>434</v>
      </c>
      <c r="C57" s="210">
        <f>'Key Stage 2'!E16</f>
        <v>0</v>
      </c>
      <c r="D57" s="210">
        <f>'Key Stage 2'!F16</f>
        <v>0</v>
      </c>
      <c r="E57" s="210">
        <f>'Key Stage 2'!G16</f>
        <v>0</v>
      </c>
      <c r="F57" s="210">
        <f>'Key Stage 2'!H16</f>
        <v>0</v>
      </c>
      <c r="G57" s="210">
        <f>'Key Stage 2'!I16</f>
        <v>0</v>
      </c>
      <c r="H57" s="210">
        <f>'Key Stage 2'!J16</f>
        <v>0</v>
      </c>
      <c r="I57" s="183"/>
      <c r="N57" s="160" t="e">
        <f>'Key Stage 2'!O13</f>
        <v>#N/A</v>
      </c>
      <c r="O57" s="160" t="e">
        <f>'Key Stage 2'!P13</f>
        <v>#N/A</v>
      </c>
    </row>
    <row r="58" spans="1:23" ht="18" customHeight="1" x14ac:dyDescent="0.2">
      <c r="A58" s="397"/>
      <c r="B58" s="169"/>
      <c r="C58" s="449" t="s">
        <v>62</v>
      </c>
      <c r="D58" s="449"/>
      <c r="E58" s="449" t="s">
        <v>63</v>
      </c>
      <c r="F58" s="449"/>
      <c r="G58" s="449" t="s">
        <v>64</v>
      </c>
      <c r="H58" s="449"/>
      <c r="I58" s="178"/>
      <c r="N58" s="160" t="e">
        <f>'Key Stage 2'!O14</f>
        <v>#N/A</v>
      </c>
      <c r="O58" s="160" t="e">
        <f>'Key Stage 2'!P14</f>
        <v>#N/A</v>
      </c>
    </row>
    <row r="59" spans="1:23" ht="19" x14ac:dyDescent="0.2">
      <c r="A59" s="397"/>
      <c r="B59" s="169" t="s">
        <v>65</v>
      </c>
      <c r="C59" s="402">
        <f>'KS2 VA Progress'!C5</f>
        <v>0</v>
      </c>
      <c r="D59" s="403"/>
      <c r="E59" s="400">
        <f>'KS2 VA Progress'!E5</f>
        <v>0</v>
      </c>
      <c r="F59" s="401"/>
      <c r="G59" s="400">
        <f>'KS2 VA Progress'!G5</f>
        <v>0</v>
      </c>
      <c r="H59" s="401"/>
      <c r="I59" s="178"/>
      <c r="N59" s="160" t="e">
        <f>'Key Stage 2'!O15</f>
        <v>#N/A</v>
      </c>
      <c r="O59" s="160" t="e">
        <f>'Key Stage 2'!P15</f>
        <v>#N/A</v>
      </c>
    </row>
    <row r="60" spans="1:23" ht="19" x14ac:dyDescent="0.2">
      <c r="A60" s="397"/>
      <c r="B60" s="169" t="s">
        <v>66</v>
      </c>
      <c r="C60" s="400">
        <f>'KS2 VA Progress'!C6</f>
        <v>0</v>
      </c>
      <c r="D60" s="401"/>
      <c r="E60" s="400">
        <f>'KS2 VA Progress'!E6</f>
        <v>0</v>
      </c>
      <c r="F60" s="401"/>
      <c r="G60" s="400">
        <f>'KS2 VA Progress'!G6</f>
        <v>0</v>
      </c>
      <c r="H60" s="401"/>
      <c r="I60" s="178"/>
      <c r="N60" s="160" t="e">
        <f>'Key Stage 2'!O16</f>
        <v>#N/A</v>
      </c>
      <c r="O60" s="160" t="e">
        <f>'Key Stage 2'!P16</f>
        <v>#N/A</v>
      </c>
    </row>
    <row r="61" spans="1:23" ht="19" x14ac:dyDescent="0.2">
      <c r="A61" s="397"/>
      <c r="B61" s="169" t="s">
        <v>68</v>
      </c>
      <c r="C61" s="400">
        <f>'KS2 VA Progress'!C7</f>
        <v>0</v>
      </c>
      <c r="D61" s="401"/>
      <c r="E61" s="400">
        <f>'KS2 VA Progress'!E7</f>
        <v>0</v>
      </c>
      <c r="F61" s="401"/>
      <c r="G61" s="400">
        <f>'KS2 VA Progress'!G7</f>
        <v>0</v>
      </c>
      <c r="H61" s="401"/>
      <c r="I61" s="178"/>
      <c r="M61" s="157" t="s">
        <v>67</v>
      </c>
      <c r="N61" s="160" t="e">
        <f>'Key Stage 2'!Q7</f>
        <v>#N/A</v>
      </c>
      <c r="O61" s="160" t="e">
        <f>'Key Stage 2'!R7</f>
        <v>#N/A</v>
      </c>
      <c r="P61" s="160" t="e">
        <f>'Key Stage 2'!S7</f>
        <v>#N/A</v>
      </c>
      <c r="Q61" s="160" t="e">
        <f>'Key Stage 2'!T7</f>
        <v>#N/A</v>
      </c>
      <c r="R61" s="160" t="e">
        <f>'Key Stage 2'!U7</f>
        <v>#N/A</v>
      </c>
      <c r="S61" s="160" t="e">
        <f>'Key Stage 2'!V7</f>
        <v>#N/A</v>
      </c>
      <c r="T61" s="160" t="e">
        <f>'Key Stage 2'!W7</f>
        <v>#N/A</v>
      </c>
      <c r="U61" s="160" t="e">
        <f>'Key Stage 2'!X7</f>
        <v>#N/A</v>
      </c>
      <c r="V61" s="160" t="e">
        <f>'Key Stage 2'!Y7</f>
        <v>#N/A</v>
      </c>
      <c r="W61" s="160" t="str">
        <f>'Key Stage 2'!Z7</f>
        <v>upper 2018</v>
      </c>
    </row>
    <row r="62" spans="1:23" ht="19" x14ac:dyDescent="0.2">
      <c r="A62" s="397"/>
      <c r="B62" s="169" t="s">
        <v>69</v>
      </c>
      <c r="C62" s="400">
        <f>'KS2 VA Progress'!C8</f>
        <v>0</v>
      </c>
      <c r="D62" s="401"/>
      <c r="E62" s="400">
        <f>'KS2 VA Progress'!E8</f>
        <v>0</v>
      </c>
      <c r="F62" s="401"/>
      <c r="G62" s="400">
        <f>'KS2 VA Progress'!G8</f>
        <v>0</v>
      </c>
      <c r="H62" s="401"/>
      <c r="I62" s="178"/>
      <c r="N62" s="160" t="e">
        <f>'Key Stage 2'!Q8</f>
        <v>#N/A</v>
      </c>
      <c r="O62" s="160" t="e">
        <f>'Key Stage 2'!R8</f>
        <v>#N/A</v>
      </c>
      <c r="P62" s="160" t="e">
        <f>'Key Stage 2'!S8</f>
        <v>#N/A</v>
      </c>
      <c r="Q62" s="160" t="e">
        <f>'Key Stage 2'!T8</f>
        <v>#N/A</v>
      </c>
      <c r="R62" s="160" t="e">
        <f>'Key Stage 2'!U8</f>
        <v>#N/A</v>
      </c>
      <c r="S62" s="160" t="e">
        <f>'Key Stage 2'!V8</f>
        <v>#N/A</v>
      </c>
      <c r="T62" s="160" t="e">
        <f>'Key Stage 2'!W8</f>
        <v>#N/A</v>
      </c>
      <c r="U62" s="160" t="e">
        <f>'Key Stage 2'!X8</f>
        <v>#N/A</v>
      </c>
      <c r="V62" s="160" t="e">
        <f>'Key Stage 2'!Y8</f>
        <v>#N/A</v>
      </c>
      <c r="W62" s="160" t="str">
        <f>'Key Stage 2'!Z8</f>
        <v>lower 2018</v>
      </c>
    </row>
    <row r="63" spans="1:23" ht="19" x14ac:dyDescent="0.2">
      <c r="A63" s="397"/>
      <c r="B63" s="169" t="s">
        <v>436</v>
      </c>
      <c r="C63" s="400">
        <f>'KS2 VA Progress'!C9</f>
        <v>0</v>
      </c>
      <c r="D63" s="401"/>
      <c r="E63" s="400">
        <f>'KS2 VA Progress'!E9</f>
        <v>0</v>
      </c>
      <c r="F63" s="401"/>
      <c r="G63" s="400">
        <f>'KS2 VA Progress'!G9</f>
        <v>0</v>
      </c>
      <c r="H63" s="401"/>
      <c r="I63" s="178"/>
      <c r="N63" s="160" t="e">
        <f>'Key Stage 2'!Q9</f>
        <v>#N/A</v>
      </c>
      <c r="O63" s="160" t="e">
        <f>'Key Stage 2'!R9</f>
        <v>#N/A</v>
      </c>
      <c r="P63" s="160" t="e">
        <f>'Key Stage 2'!S9</f>
        <v>#N/A</v>
      </c>
      <c r="Q63" s="160" t="e">
        <f>'Key Stage 2'!T9</f>
        <v>#N/A</v>
      </c>
      <c r="R63" s="160" t="e">
        <f>'Key Stage 2'!U9</f>
        <v>#N/A</v>
      </c>
      <c r="S63" s="160" t="e">
        <f>'Key Stage 2'!V9</f>
        <v>#N/A</v>
      </c>
      <c r="T63" s="160" t="e">
        <f>'Key Stage 2'!W9</f>
        <v>#N/A</v>
      </c>
      <c r="U63" s="160" t="e">
        <f>'Key Stage 2'!X9</f>
        <v>#N/A</v>
      </c>
      <c r="V63" s="160" t="e">
        <f>'Key Stage 2'!Y9</f>
        <v>#N/A</v>
      </c>
      <c r="W63" s="160" t="str">
        <f>'Key Stage 2'!Z9</f>
        <v>upper 2019</v>
      </c>
    </row>
    <row r="64" spans="1:23" ht="38" x14ac:dyDescent="0.2">
      <c r="A64" s="399"/>
      <c r="B64" s="368" t="s">
        <v>454</v>
      </c>
      <c r="C64" s="394"/>
      <c r="D64" s="395"/>
      <c r="E64" s="394"/>
      <c r="F64" s="395"/>
      <c r="G64" s="394"/>
      <c r="H64" s="395"/>
      <c r="I64" s="178"/>
      <c r="N64" s="160" t="e">
        <f>'Key Stage 2'!Q10</f>
        <v>#N/A</v>
      </c>
      <c r="O64" s="160" t="e">
        <f>'Key Stage 2'!R10</f>
        <v>#N/A</v>
      </c>
      <c r="P64" s="160" t="e">
        <f>'Key Stage 2'!S10</f>
        <v>#N/A</v>
      </c>
      <c r="Q64" s="160" t="e">
        <f>'Key Stage 2'!T10</f>
        <v>#N/A</v>
      </c>
      <c r="R64" s="160" t="e">
        <f>'Key Stage 2'!U10</f>
        <v>#N/A</v>
      </c>
      <c r="S64" s="160" t="e">
        <f>'Key Stage 2'!V10</f>
        <v>#N/A</v>
      </c>
      <c r="T64" s="160" t="e">
        <f>'Key Stage 2'!W10</f>
        <v>#N/A</v>
      </c>
      <c r="U64" s="160" t="e">
        <f>'Key Stage 2'!X10</f>
        <v>#N/A</v>
      </c>
      <c r="V64" s="160" t="e">
        <f>'Key Stage 2'!Y10</f>
        <v>#N/A</v>
      </c>
      <c r="W64" s="160" t="str">
        <f>'Key Stage 2'!Z10</f>
        <v>lower 2019</v>
      </c>
    </row>
    <row r="65" spans="1:23" x14ac:dyDescent="0.2">
      <c r="A65" s="302"/>
      <c r="B65" s="300" t="s">
        <v>70</v>
      </c>
      <c r="N65" s="160" t="e">
        <f>'Key Stage 2'!Q11</f>
        <v>#N/A</v>
      </c>
      <c r="O65" s="160" t="e">
        <f>'Key Stage 2'!R11</f>
        <v>#N/A</v>
      </c>
      <c r="P65" s="160" t="e">
        <f>'Key Stage 2'!S11</f>
        <v>#N/A</v>
      </c>
      <c r="Q65" s="160" t="e">
        <f>'Key Stage 2'!T11</f>
        <v>#N/A</v>
      </c>
      <c r="R65" s="160" t="e">
        <f>'Key Stage 2'!U11</f>
        <v>#N/A</v>
      </c>
      <c r="S65" s="160" t="e">
        <f>'Key Stage 2'!V11</f>
        <v>#N/A</v>
      </c>
      <c r="T65" s="160" t="e">
        <f>'Key Stage 2'!W11</f>
        <v>#N/A</v>
      </c>
      <c r="U65" s="160" t="e">
        <f>'Key Stage 2'!X11</f>
        <v>#N/A</v>
      </c>
      <c r="V65" s="160" t="e">
        <f>'Key Stage 2'!Y11</f>
        <v>#N/A</v>
      </c>
      <c r="W65" s="160" t="str">
        <f>'Key Stage 2'!Z11</f>
        <v>upper 2020</v>
      </c>
    </row>
    <row r="66" spans="1:23" x14ac:dyDescent="0.2">
      <c r="A66" s="302"/>
      <c r="B66" s="48" t="s">
        <v>483</v>
      </c>
      <c r="C66"/>
      <c r="D66"/>
      <c r="N66" s="160" t="e">
        <f>'Key Stage 2'!Q12</f>
        <v>#N/A</v>
      </c>
      <c r="O66" s="160" t="e">
        <f>'Key Stage 2'!R12</f>
        <v>#N/A</v>
      </c>
      <c r="P66" s="160" t="e">
        <f>'Key Stage 2'!S12</f>
        <v>#N/A</v>
      </c>
      <c r="Q66" s="160" t="e">
        <f>'Key Stage 2'!T12</f>
        <v>#N/A</v>
      </c>
      <c r="R66" s="160" t="e">
        <f>'Key Stage 2'!U12</f>
        <v>#N/A</v>
      </c>
      <c r="S66" s="160" t="e">
        <f>'Key Stage 2'!V12</f>
        <v>#N/A</v>
      </c>
      <c r="T66" s="160" t="e">
        <f>'Key Stage 2'!W12</f>
        <v>#N/A</v>
      </c>
      <c r="U66" s="160" t="e">
        <f>'Key Stage 2'!X12</f>
        <v>#N/A</v>
      </c>
      <c r="V66" s="160" t="e">
        <f>'Key Stage 2'!Y12</f>
        <v>#N/A</v>
      </c>
      <c r="W66" s="160" t="str">
        <f>'Key Stage 2'!Z12</f>
        <v>lower 2020</v>
      </c>
    </row>
    <row r="67" spans="1:23" x14ac:dyDescent="0.2">
      <c r="A67" s="302"/>
      <c r="N67" s="160" t="e">
        <f>'Key Stage 2'!Q13</f>
        <v>#N/A</v>
      </c>
      <c r="O67" s="160" t="e">
        <f>'Key Stage 2'!R13</f>
        <v>#N/A</v>
      </c>
      <c r="P67" s="160" t="e">
        <f>'Key Stage 2'!S13</f>
        <v>#N/A</v>
      </c>
      <c r="Q67" s="160" t="e">
        <f>'Key Stage 2'!T13</f>
        <v>#N/A</v>
      </c>
      <c r="R67" s="160" t="e">
        <f>'Key Stage 2'!U13</f>
        <v>#N/A</v>
      </c>
      <c r="S67" s="160" t="e">
        <f>'Key Stage 2'!V13</f>
        <v>#N/A</v>
      </c>
      <c r="T67" s="160" t="e">
        <f>'Key Stage 2'!W13</f>
        <v>#N/A</v>
      </c>
      <c r="U67" s="160" t="e">
        <f>'Key Stage 2'!X13</f>
        <v>#N/A</v>
      </c>
      <c r="V67" s="160" t="e">
        <f>'Key Stage 2'!Y13</f>
        <v>#N/A</v>
      </c>
      <c r="W67" s="160" t="str">
        <f>'Key Stage 2'!Z13</f>
        <v>upper 2021</v>
      </c>
    </row>
    <row r="68" spans="1:23" x14ac:dyDescent="0.2">
      <c r="A68" s="302"/>
      <c r="N68" s="160" t="e">
        <f>'Key Stage 2'!Q14</f>
        <v>#N/A</v>
      </c>
      <c r="O68" s="160" t="e">
        <f>'Key Stage 2'!R14</f>
        <v>#N/A</v>
      </c>
      <c r="P68" s="160" t="e">
        <f>'Key Stage 2'!S14</f>
        <v>#N/A</v>
      </c>
      <c r="Q68" s="160" t="e">
        <f>'Key Stage 2'!T14</f>
        <v>#N/A</v>
      </c>
      <c r="R68" s="160" t="e">
        <f>'Key Stage 2'!U14</f>
        <v>#N/A</v>
      </c>
      <c r="S68" s="160" t="e">
        <f>'Key Stage 2'!V14</f>
        <v>#N/A</v>
      </c>
      <c r="T68" s="160" t="e">
        <f>'Key Stage 2'!W14</f>
        <v>#N/A</v>
      </c>
      <c r="U68" s="160" t="e">
        <f>'Key Stage 2'!X14</f>
        <v>#N/A</v>
      </c>
      <c r="V68" s="160" t="e">
        <f>'Key Stage 2'!Y14</f>
        <v>#N/A</v>
      </c>
      <c r="W68" s="160" t="str">
        <f>'Key Stage 2'!Z14</f>
        <v>lower 2021</v>
      </c>
    </row>
    <row r="69" spans="1:23" x14ac:dyDescent="0.2">
      <c r="A69" s="302"/>
      <c r="N69" s="160" t="e">
        <f>'Key Stage 2'!Q15</f>
        <v>#N/A</v>
      </c>
      <c r="O69" s="160" t="e">
        <f>'Key Stage 2'!R15</f>
        <v>#N/A</v>
      </c>
      <c r="P69" s="160" t="e">
        <f>'Key Stage 2'!S15</f>
        <v>#N/A</v>
      </c>
      <c r="Q69" s="160" t="e">
        <f>'Key Stage 2'!T15</f>
        <v>#N/A</v>
      </c>
      <c r="R69" s="160" t="e">
        <f>'Key Stage 2'!U15</f>
        <v>#N/A</v>
      </c>
      <c r="S69" s="160" t="e">
        <f>'Key Stage 2'!V15</f>
        <v>#N/A</v>
      </c>
      <c r="T69" s="160" t="e">
        <f>'Key Stage 2'!W15</f>
        <v>#N/A</v>
      </c>
      <c r="U69" s="160" t="e">
        <f>'Key Stage 2'!X15</f>
        <v>#N/A</v>
      </c>
      <c r="V69" s="160" t="e">
        <f>'Key Stage 2'!Y15</f>
        <v>#N/A</v>
      </c>
      <c r="W69" s="157" t="s">
        <v>410</v>
      </c>
    </row>
    <row r="70" spans="1:23" x14ac:dyDescent="0.2">
      <c r="A70" s="302"/>
      <c r="N70" s="160" t="e">
        <f>'Key Stage 2'!Q16</f>
        <v>#N/A</v>
      </c>
      <c r="O70" s="160" t="e">
        <f>'Key Stage 2'!R16</f>
        <v>#N/A</v>
      </c>
      <c r="P70" s="160" t="e">
        <f>'Key Stage 2'!S16</f>
        <v>#N/A</v>
      </c>
      <c r="Q70" s="160" t="e">
        <f>'Key Stage 2'!T16</f>
        <v>#N/A</v>
      </c>
      <c r="R70" s="160" t="e">
        <f>'Key Stage 2'!U16</f>
        <v>#N/A</v>
      </c>
      <c r="S70" s="160" t="e">
        <f>'Key Stage 2'!V16</f>
        <v>#N/A</v>
      </c>
      <c r="T70" s="160" t="e">
        <f>'Key Stage 2'!W16</f>
        <v>#N/A</v>
      </c>
      <c r="U70" s="160" t="e">
        <f>'Key Stage 2'!X16</f>
        <v>#N/A</v>
      </c>
      <c r="V70" s="160" t="e">
        <f>'Key Stage 2'!Y16</f>
        <v>#N/A</v>
      </c>
      <c r="W70" s="157" t="s">
        <v>411</v>
      </c>
    </row>
    <row r="71" spans="1:23" x14ac:dyDescent="0.2">
      <c r="A71" s="302"/>
    </row>
    <row r="72" spans="1:23" x14ac:dyDescent="0.2">
      <c r="A72" s="302"/>
    </row>
    <row r="73" spans="1:23" x14ac:dyDescent="0.2">
      <c r="A73" s="302"/>
      <c r="N73" s="209"/>
      <c r="O73" s="209"/>
      <c r="P73" s="209"/>
      <c r="Q73" s="209"/>
      <c r="R73" s="209"/>
      <c r="S73" s="209"/>
    </row>
    <row r="74" spans="1:23" x14ac:dyDescent="0.2">
      <c r="A74" s="302"/>
    </row>
    <row r="75" spans="1:23" x14ac:dyDescent="0.2">
      <c r="A75" s="302"/>
    </row>
    <row r="76" spans="1:23" x14ac:dyDescent="0.2">
      <c r="A76" s="302"/>
    </row>
  </sheetData>
  <sheetProtection algorithmName="SHA-512" hashValue="zQh1TVFdz6SU5WbXelPhSQ1dDFqNj4JqVk99GCvvfUkQCfTMfa9GvLR8m8FpceFj4t7E10j0NY19V8Y1GhMh2g==" saltValue="RO+eexlB8+pzAB+mRx79dA==" spinCount="100000" sheet="1" formatCells="0" selectLockedCells="1"/>
  <mergeCells count="79">
    <mergeCell ref="C25:E25"/>
    <mergeCell ref="F25:H25"/>
    <mergeCell ref="C30:H30"/>
    <mergeCell ref="F34:H34"/>
    <mergeCell ref="C61:D61"/>
    <mergeCell ref="E61:F61"/>
    <mergeCell ref="G61:H61"/>
    <mergeCell ref="E58:F58"/>
    <mergeCell ref="G58:H58"/>
    <mergeCell ref="C58:D58"/>
    <mergeCell ref="C44:E44"/>
    <mergeCell ref="C45:E45"/>
    <mergeCell ref="C12:H12"/>
    <mergeCell ref="A9:A23"/>
    <mergeCell ref="C32:H32"/>
    <mergeCell ref="C47:E47"/>
    <mergeCell ref="F47:H47"/>
    <mergeCell ref="C14:H14"/>
    <mergeCell ref="C15:E15"/>
    <mergeCell ref="F15:H15"/>
    <mergeCell ref="C24:H24"/>
    <mergeCell ref="C16:D16"/>
    <mergeCell ref="E16:F16"/>
    <mergeCell ref="G16:H16"/>
    <mergeCell ref="C26:H26"/>
    <mergeCell ref="C27:E27"/>
    <mergeCell ref="F27:H27"/>
    <mergeCell ref="A24:A27"/>
    <mergeCell ref="C7:H7"/>
    <mergeCell ref="C8:H8"/>
    <mergeCell ref="B2:I2"/>
    <mergeCell ref="B3:I3"/>
    <mergeCell ref="B4:I4"/>
    <mergeCell ref="B1:I1"/>
    <mergeCell ref="B49:B50"/>
    <mergeCell ref="C49:E49"/>
    <mergeCell ref="F49:H49"/>
    <mergeCell ref="C50:E50"/>
    <mergeCell ref="F50:H50"/>
    <mergeCell ref="C34:E34"/>
    <mergeCell ref="C48:H48"/>
    <mergeCell ref="C9:H9"/>
    <mergeCell ref="C10:H10"/>
    <mergeCell ref="C11:H11"/>
    <mergeCell ref="C35:D35"/>
    <mergeCell ref="E35:F35"/>
    <mergeCell ref="G35:H35"/>
    <mergeCell ref="C28:H28"/>
    <mergeCell ref="C29:H29"/>
    <mergeCell ref="C13:H13"/>
    <mergeCell ref="C46:E46"/>
    <mergeCell ref="F46:H46"/>
    <mergeCell ref="C31:H31"/>
    <mergeCell ref="C62:D62"/>
    <mergeCell ref="E62:F62"/>
    <mergeCell ref="G62:H62"/>
    <mergeCell ref="C51:D51"/>
    <mergeCell ref="E51:F51"/>
    <mergeCell ref="G51:H51"/>
    <mergeCell ref="F43:H43"/>
    <mergeCell ref="F44:H44"/>
    <mergeCell ref="F45:H45"/>
    <mergeCell ref="C43:E43"/>
    <mergeCell ref="E59:F59"/>
    <mergeCell ref="G59:H59"/>
    <mergeCell ref="E64:F64"/>
    <mergeCell ref="G64:H64"/>
    <mergeCell ref="A28:A41"/>
    <mergeCell ref="A43:A64"/>
    <mergeCell ref="C63:D63"/>
    <mergeCell ref="E63:F63"/>
    <mergeCell ref="G63:H63"/>
    <mergeCell ref="C60:D60"/>
    <mergeCell ref="E60:F60"/>
    <mergeCell ref="G60:H60"/>
    <mergeCell ref="C59:D59"/>
    <mergeCell ref="C33:H33"/>
    <mergeCell ref="C64:D64"/>
    <mergeCell ref="C42:H42"/>
  </mergeCells>
  <conditionalFormatting sqref="C9">
    <cfRule type="cellIs" dxfId="961" priority="328" stopIfTrue="1" operator="lessThanOrEqual">
      <formula>N5</formula>
    </cfRule>
    <cfRule type="cellIs" dxfId="960" priority="329" stopIfTrue="1" operator="between">
      <formula>N4</formula>
      <formula>N5</formula>
    </cfRule>
    <cfRule type="cellIs" dxfId="959" priority="327" stopIfTrue="1" operator="greaterThanOrEqual">
      <formula>N4</formula>
    </cfRule>
  </conditionalFormatting>
  <conditionalFormatting sqref="C10">
    <cfRule type="cellIs" dxfId="958" priority="45" stopIfTrue="1" operator="between">
      <formula>N6</formula>
      <formula>N7</formula>
    </cfRule>
    <cfRule type="cellIs" dxfId="957" priority="43" stopIfTrue="1" operator="greaterThanOrEqual">
      <formula>N6</formula>
    </cfRule>
    <cfRule type="cellIs" dxfId="956" priority="44" stopIfTrue="1" operator="lessThanOrEqual">
      <formula>N7</formula>
    </cfRule>
  </conditionalFormatting>
  <conditionalFormatting sqref="C11">
    <cfRule type="cellIs" dxfId="955" priority="37" stopIfTrue="1" operator="greaterThanOrEqual">
      <formula>N8</formula>
    </cfRule>
    <cfRule type="cellIs" dxfId="954" priority="39" stopIfTrue="1" operator="between">
      <formula>N8</formula>
      <formula>N9</formula>
    </cfRule>
    <cfRule type="cellIs" dxfId="953" priority="38" stopIfTrue="1" operator="lessThanOrEqual">
      <formula>N9</formula>
    </cfRule>
  </conditionalFormatting>
  <conditionalFormatting sqref="C12">
    <cfRule type="cellIs" dxfId="952" priority="42" stopIfTrue="1" operator="between">
      <formula>N10</formula>
      <formula>N11</formula>
    </cfRule>
    <cfRule type="cellIs" dxfId="951" priority="41" stopIfTrue="1" operator="lessThanOrEqual">
      <formula>N11</formula>
    </cfRule>
    <cfRule type="cellIs" dxfId="950" priority="40" stopIfTrue="1" operator="greaterThanOrEqual">
      <formula>N10</formula>
    </cfRule>
  </conditionalFormatting>
  <conditionalFormatting sqref="C13">
    <cfRule type="cellIs" dxfId="949" priority="34" stopIfTrue="1" operator="greaterThanOrEqual">
      <formula>N12</formula>
    </cfRule>
    <cfRule type="cellIs" dxfId="948" priority="35" stopIfTrue="1" operator="lessThanOrEqual">
      <formula>N13</formula>
    </cfRule>
    <cfRule type="cellIs" dxfId="947" priority="36" stopIfTrue="1" operator="between">
      <formula>N12</formula>
      <formula>N13</formula>
    </cfRule>
  </conditionalFormatting>
  <conditionalFormatting sqref="C28">
    <cfRule type="cellIs" dxfId="946" priority="642" stopIfTrue="1" operator="greaterThanOrEqual">
      <formula>N28</formula>
    </cfRule>
    <cfRule type="cellIs" dxfId="945" priority="644" stopIfTrue="1" operator="between">
      <formula>N28</formula>
      <formula>N29</formula>
    </cfRule>
    <cfRule type="cellIs" dxfId="944" priority="643" stopIfTrue="1" operator="lessThanOrEqual">
      <formula>N29</formula>
    </cfRule>
  </conditionalFormatting>
  <conditionalFormatting sqref="C30">
    <cfRule type="cellIs" dxfId="943" priority="430" stopIfTrue="1" operator="between">
      <formula>N32</formula>
      <formula>N33</formula>
    </cfRule>
    <cfRule type="cellIs" dxfId="942" priority="429" stopIfTrue="1" operator="lessThanOrEqual">
      <formula>N33</formula>
    </cfRule>
    <cfRule type="cellIs" dxfId="941" priority="428" stopIfTrue="1" operator="greaterThanOrEqual">
      <formula>N32</formula>
    </cfRule>
  </conditionalFormatting>
  <conditionalFormatting sqref="C31">
    <cfRule type="cellIs" dxfId="940" priority="312" stopIfTrue="1" operator="lessThanOrEqual">
      <formula>N35</formula>
    </cfRule>
    <cfRule type="cellIs" dxfId="939" priority="311" stopIfTrue="1" operator="greaterThanOrEqual">
      <formula>N34</formula>
    </cfRule>
    <cfRule type="cellIs" dxfId="938" priority="313" stopIfTrue="1" operator="between">
      <formula>N34</formula>
      <formula>N35</formula>
    </cfRule>
  </conditionalFormatting>
  <conditionalFormatting sqref="C32">
    <cfRule type="cellIs" dxfId="937" priority="73" stopIfTrue="1" operator="greaterThanOrEqual">
      <formula>N36</formula>
    </cfRule>
    <cfRule type="cellIs" dxfId="936" priority="75" stopIfTrue="1" operator="between">
      <formula>N36</formula>
      <formula>N37</formula>
    </cfRule>
    <cfRule type="cellIs" dxfId="935" priority="74" stopIfTrue="1" operator="lessThanOrEqual">
      <formula>N37</formula>
    </cfRule>
  </conditionalFormatting>
  <conditionalFormatting sqref="C43">
    <cfRule type="cellIs" dxfId="934" priority="246" stopIfTrue="1" operator="greaterThanOrEqual">
      <formula>N51</formula>
    </cfRule>
    <cfRule type="cellIs" dxfId="933" priority="247" stopIfTrue="1" operator="lessThanOrEqual">
      <formula>N52</formula>
    </cfRule>
    <cfRule type="cellIs" dxfId="932" priority="248" stopIfTrue="1" operator="between">
      <formula>N51</formula>
      <formula>N52</formula>
    </cfRule>
  </conditionalFormatting>
  <conditionalFormatting sqref="C44">
    <cfRule type="cellIs" dxfId="931" priority="133" stopIfTrue="1" operator="between">
      <formula>N53</formula>
      <formula>N54</formula>
    </cfRule>
    <cfRule type="cellIs" dxfId="930" priority="131" stopIfTrue="1" operator="greaterThanOrEqual">
      <formula>N53</formula>
    </cfRule>
    <cfRule type="cellIs" dxfId="929" priority="132" stopIfTrue="1" operator="lessThanOrEqual">
      <formula>N54</formula>
    </cfRule>
  </conditionalFormatting>
  <conditionalFormatting sqref="C45">
    <cfRule type="cellIs" dxfId="928" priority="242" stopIfTrue="1" operator="greaterThanOrEqual">
      <formula>N55</formula>
    </cfRule>
    <cfRule type="cellIs" dxfId="927" priority="244" stopIfTrue="1" operator="between">
      <formula>N55</formula>
      <formula>N56</formula>
    </cfRule>
    <cfRule type="cellIs" dxfId="926" priority="243" stopIfTrue="1" operator="lessThanOrEqual">
      <formula>N56</formula>
    </cfRule>
  </conditionalFormatting>
  <conditionalFormatting sqref="C46">
    <cfRule type="cellIs" dxfId="925" priority="21" stopIfTrue="1" operator="greaterThanOrEqual">
      <formula>N57</formula>
    </cfRule>
    <cfRule type="cellIs" dxfId="924" priority="23" stopIfTrue="1" operator="between">
      <formula>N57</formula>
      <formula>N58</formula>
    </cfRule>
    <cfRule type="cellIs" dxfId="923" priority="22" stopIfTrue="1" operator="lessThanOrEqual">
      <formula>N58</formula>
    </cfRule>
  </conditionalFormatting>
  <conditionalFormatting sqref="C47">
    <cfRule type="cellIs" dxfId="922" priority="15" stopIfTrue="1" operator="between">
      <formula>N59</formula>
      <formula>N60</formula>
    </cfRule>
    <cfRule type="cellIs" dxfId="921" priority="14" stopIfTrue="1" operator="lessThanOrEqual">
      <formula>N60</formula>
    </cfRule>
    <cfRule type="cellIs" dxfId="920" priority="13" stopIfTrue="1" operator="greaterThanOrEqual">
      <formula>N59</formula>
    </cfRule>
  </conditionalFormatting>
  <conditionalFormatting sqref="C22:E22 G22:H22">
    <cfRule type="cellIs" dxfId="918" priority="3" stopIfTrue="1" operator="lessThanOrEqual">
      <formula>N23</formula>
    </cfRule>
    <cfRule type="cellIs" dxfId="917" priority="2" stopIfTrue="1" operator="greaterThanOrEqual">
      <formula>N22</formula>
    </cfRule>
    <cfRule type="cellIs" dxfId="916" priority="4" operator="between">
      <formula>N22</formula>
      <formula>N23</formula>
    </cfRule>
  </conditionalFormatting>
  <conditionalFormatting sqref="C23:E23 G23:H23">
    <cfRule type="cellIs" dxfId="915" priority="50" operator="greaterThanOrEqual">
      <formula>N24</formula>
    </cfRule>
    <cfRule type="cellIs" dxfId="914" priority="51" operator="lessThanOrEqual">
      <formula>N25</formula>
    </cfRule>
    <cfRule type="cellIs" dxfId="913" priority="1338" stopIfTrue="1" operator="between">
      <formula>N24</formula>
      <formula>N25</formula>
    </cfRule>
  </conditionalFormatting>
  <conditionalFormatting sqref="C18:H18">
    <cfRule type="cellIs" dxfId="911" priority="61" stopIfTrue="1" operator="greaterThanOrEqual">
      <formula>N15</formula>
    </cfRule>
    <cfRule type="cellIs" dxfId="910" priority="63" stopIfTrue="1" operator="between">
      <formula>N15</formula>
      <formula>N16</formula>
    </cfRule>
    <cfRule type="cellIs" dxfId="908" priority="62" stopIfTrue="1" operator="lessThanOrEqual">
      <formula>N16</formula>
    </cfRule>
  </conditionalFormatting>
  <conditionalFormatting sqref="C19:H19">
    <cfRule type="cellIs" dxfId="907" priority="9" operator="between">
      <formula>N17</formula>
      <formula>N18</formula>
    </cfRule>
    <cfRule type="cellIs" dxfId="905" priority="7" stopIfTrue="1" operator="greaterThanOrEqual">
      <formula>N17</formula>
    </cfRule>
    <cfRule type="cellIs" dxfId="904" priority="8" operator="lessThanOrEqual">
      <formula>N18</formula>
    </cfRule>
  </conditionalFormatting>
  <conditionalFormatting sqref="C20:H20">
    <cfRule type="cellIs" dxfId="903" priority="342" stopIfTrue="1" operator="lessThanOrEqual">
      <formula>N20</formula>
    </cfRule>
    <cfRule type="cellIs" dxfId="902" priority="341" stopIfTrue="1" operator="greaterThanOrEqual">
      <formula>N19</formula>
    </cfRule>
    <cfRule type="cellIs" dxfId="901" priority="343" stopIfTrue="1" operator="between">
      <formula>N19</formula>
      <formula>N20</formula>
    </cfRule>
  </conditionalFormatting>
  <conditionalFormatting sqref="C29:H29">
    <cfRule type="cellIs" dxfId="900" priority="32" operator="lessThanOrEqual">
      <formula>N31</formula>
    </cfRule>
    <cfRule type="cellIs" dxfId="899" priority="31" operator="between">
      <formula>N30</formula>
      <formula>N31</formula>
    </cfRule>
    <cfRule type="cellIs" dxfId="898" priority="33" operator="greaterThanOrEqual">
      <formula>N30</formula>
    </cfRule>
  </conditionalFormatting>
  <conditionalFormatting sqref="C37:H37">
    <cfRule type="cellIs" dxfId="897" priority="647" stopIfTrue="1" operator="between">
      <formula>N39</formula>
      <formula>N38</formula>
    </cfRule>
    <cfRule type="cellIs" dxfId="896" priority="645" stopIfTrue="1" operator="greaterThanOrEqual">
      <formula>N38</formula>
    </cfRule>
    <cfRule type="cellIs" dxfId="895" priority="646" stopIfTrue="1" operator="lessThanOrEqual">
      <formula>N39</formula>
    </cfRule>
  </conditionalFormatting>
  <conditionalFormatting sqref="C38:H38">
    <cfRule type="cellIs" dxfId="894" priority="670" stopIfTrue="1" operator="greaterThanOrEqual">
      <formula>N40</formula>
    </cfRule>
    <cfRule type="cellIs" dxfId="893" priority="671" stopIfTrue="1" operator="lessThanOrEqual">
      <formula>N41</formula>
    </cfRule>
    <cfRule type="cellIs" dxfId="892" priority="672" stopIfTrue="1" operator="between">
      <formula>N40</formula>
      <formula>N41</formula>
    </cfRule>
  </conditionalFormatting>
  <conditionalFormatting sqref="C39:H39">
    <cfRule type="cellIs" dxfId="891" priority="660" stopIfTrue="1" operator="greaterThanOrEqual">
      <formula>N42</formula>
    </cfRule>
    <cfRule type="cellIs" dxfId="890" priority="661" stopIfTrue="1" operator="lessThanOrEqual">
      <formula>N43</formula>
    </cfRule>
    <cfRule type="cellIs" dxfId="889" priority="662" stopIfTrue="1" operator="between">
      <formula>N42</formula>
      <formula>N43</formula>
    </cfRule>
  </conditionalFormatting>
  <conditionalFormatting sqref="C40:H40">
    <cfRule type="cellIs" dxfId="888" priority="28" stopIfTrue="1" operator="greaterThanOrEqual">
      <formula>N44</formula>
    </cfRule>
    <cfRule type="cellIs" dxfId="887" priority="29" stopIfTrue="1" operator="lessThanOrEqual">
      <formula>N45</formula>
    </cfRule>
    <cfRule type="cellIs" dxfId="886" priority="30" stopIfTrue="1" operator="between">
      <formula>N44</formula>
      <formula>N45</formula>
    </cfRule>
  </conditionalFormatting>
  <conditionalFormatting sqref="C41:H41">
    <cfRule type="cellIs" dxfId="885" priority="26" stopIfTrue="1" operator="lessThanOrEqual">
      <formula>N47</formula>
    </cfRule>
    <cfRule type="cellIs" dxfId="884" priority="25" stopIfTrue="1" operator="greaterThanOrEqual">
      <formula>N46</formula>
    </cfRule>
    <cfRule type="cellIs" dxfId="883" priority="27" stopIfTrue="1" operator="between">
      <formula>N47</formula>
      <formula>N46</formula>
    </cfRule>
  </conditionalFormatting>
  <conditionalFormatting sqref="C53:H53">
    <cfRule type="cellIs" dxfId="882" priority="153" stopIfTrue="1" operator="lessThanOrEqual">
      <formula>N62</formula>
    </cfRule>
    <cfRule type="cellIs" dxfId="881" priority="152" stopIfTrue="1" operator="greaterThanOrEqual">
      <formula>N61</formula>
    </cfRule>
    <cfRule type="cellIs" dxfId="880" priority="154" stopIfTrue="1" operator="between">
      <formula>N61</formula>
      <formula>N62</formula>
    </cfRule>
  </conditionalFormatting>
  <conditionalFormatting sqref="C54:H54">
    <cfRule type="cellIs" dxfId="879" priority="134" stopIfTrue="1" operator="greaterThanOrEqual">
      <formula>N63</formula>
    </cfRule>
    <cfRule type="cellIs" dxfId="878" priority="135" stopIfTrue="1" operator="lessThanOrEqual">
      <formula>N64</formula>
    </cfRule>
    <cfRule type="cellIs" dxfId="877" priority="136" stopIfTrue="1" operator="between">
      <formula>N63</formula>
      <formula>N64</formula>
    </cfRule>
  </conditionalFormatting>
  <conditionalFormatting sqref="C55:H55">
    <cfRule type="cellIs" dxfId="876" priority="85" stopIfTrue="1" operator="between">
      <formula>N65</formula>
      <formula>N66</formula>
    </cfRule>
    <cfRule type="cellIs" dxfId="875" priority="84" stopIfTrue="1" operator="lessThanOrEqual">
      <formula>N66</formula>
    </cfRule>
    <cfRule type="cellIs" dxfId="874" priority="83" stopIfTrue="1" operator="greaterThanOrEqual">
      <formula>N65</formula>
    </cfRule>
  </conditionalFormatting>
  <conditionalFormatting sqref="C56:H56">
    <cfRule type="cellIs" dxfId="873" priority="10" stopIfTrue="1" operator="greaterThanOrEqual">
      <formula>N67</formula>
    </cfRule>
    <cfRule type="cellIs" dxfId="872" priority="11" stopIfTrue="1" operator="lessThanOrEqual">
      <formula>N68</formula>
    </cfRule>
    <cfRule type="cellIs" dxfId="871" priority="12" stopIfTrue="1" operator="between">
      <formula>N67</formula>
      <formula>N68</formula>
    </cfRule>
  </conditionalFormatting>
  <conditionalFormatting sqref="C57:H57">
    <cfRule type="cellIs" dxfId="870" priority="72" stopIfTrue="1" operator="between">
      <formula>N69</formula>
      <formula>N70</formula>
    </cfRule>
    <cfRule type="cellIs" dxfId="869" priority="71" stopIfTrue="1" operator="lessThanOrEqual">
      <formula>N70</formula>
    </cfRule>
    <cfRule type="cellIs" dxfId="868" priority="70" stopIfTrue="1" operator="greaterThanOrEqual">
      <formula>N69</formula>
    </cfRule>
  </conditionalFormatting>
  <conditionalFormatting sqref="F43">
    <cfRule type="cellIs" dxfId="867" priority="238" stopIfTrue="1" operator="between">
      <formula>O51</formula>
      <formula>O52</formula>
    </cfRule>
    <cfRule type="cellIs" dxfId="866" priority="237" stopIfTrue="1" operator="lessThanOrEqual">
      <formula>O52</formula>
    </cfRule>
    <cfRule type="cellIs" dxfId="865" priority="236" stopIfTrue="1" operator="greaterThanOrEqual">
      <formula>O51</formula>
    </cfRule>
  </conditionalFormatting>
  <conditionalFormatting sqref="F44">
    <cfRule type="cellIs" dxfId="864" priority="451" stopIfTrue="1" operator="greaterThanOrEqual">
      <formula>O53</formula>
    </cfRule>
    <cfRule type="cellIs" dxfId="863" priority="452" stopIfTrue="1" operator="lessThanOrEqual">
      <formula>O54</formula>
    </cfRule>
    <cfRule type="cellIs" dxfId="862" priority="453" stopIfTrue="1" operator="between">
      <formula>O54</formula>
      <formula>O53</formula>
    </cfRule>
  </conditionalFormatting>
  <conditionalFormatting sqref="F45">
    <cfRule type="cellIs" dxfId="861" priority="456" stopIfTrue="1" operator="between">
      <formula>O55</formula>
      <formula>O56</formula>
    </cfRule>
    <cfRule type="cellIs" dxfId="860" priority="233" stopIfTrue="1" operator="lessThanOrEqual">
      <formula>O56</formula>
    </cfRule>
    <cfRule type="cellIs" dxfId="859" priority="232" stopIfTrue="1" operator="greaterThanOrEqual">
      <formula>O55</formula>
    </cfRule>
  </conditionalFormatting>
  <conditionalFormatting sqref="F46">
    <cfRule type="cellIs" dxfId="858" priority="19" stopIfTrue="1" operator="greaterThanOrEqual">
      <formula>O57</formula>
    </cfRule>
    <cfRule type="cellIs" dxfId="857" priority="20" stopIfTrue="1" operator="lessThanOrEqual">
      <formula>O58</formula>
    </cfRule>
    <cfRule type="cellIs" dxfId="856" priority="24" stopIfTrue="1" operator="between">
      <formula>O57</formula>
      <formula>O58</formula>
    </cfRule>
  </conditionalFormatting>
  <conditionalFormatting sqref="F47">
    <cfRule type="cellIs" dxfId="855" priority="16" stopIfTrue="1" operator="greaterThanOrEqual">
      <formula>O59</formula>
    </cfRule>
    <cfRule type="cellIs" dxfId="854" priority="17" stopIfTrue="1" operator="lessThanOrEqual">
      <formula>O60</formula>
    </cfRule>
    <cfRule type="cellIs" dxfId="853" priority="18" stopIfTrue="1" operator="between">
      <formula>O59</formula>
      <formula>O60</formula>
    </cfRule>
  </conditionalFormatting>
  <pageMargins left="0.7" right="0.45" top="0.75" bottom="0.75" header="0.3" footer="0.3"/>
  <pageSetup paperSize="9" scale="44" orientation="portrait" horizontalDpi="0" verticalDpi="0"/>
  <headerFooter>
    <oddHeader>&amp;R&amp;"Calibri,Regular"&amp;K000000Proforma © www.headshipsupport.co.uk HS10 2022, January 2023 Excel Version</oddHeader>
    <oddFooter>&amp;R&amp;"Calibri,Regular"&amp;K000000&amp;P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stopIfTrue="1" id="{754BCC65-25E6-354F-BB4B-F9365C629E45}">
            <xm:f>'EYFS Attainment'!$B16&lt;=5</xm:f>
            <x14:dxf>
              <fill>
                <patternFill>
                  <bgColor theme="0"/>
                </patternFill>
              </fill>
            </x14:dxf>
          </x14:cfRule>
          <xm:sqref>C22:E22 G22:H22</xm:sqref>
        </x14:conditionalFormatting>
        <x14:conditionalFormatting xmlns:xm="http://schemas.microsoft.com/office/excel/2006/main">
          <x14:cfRule type="expression" priority="49" stopIfTrue="1" id="{AEBA73D4-F3AA-DD49-8756-FEB63D461831}">
            <xm:f>'EYFS Attainment'!$B18&lt;=5</xm:f>
            <x14:dxf>
              <fill>
                <patternFill>
                  <bgColor theme="0"/>
                </patternFill>
              </fill>
            </x14:dxf>
          </x14:cfRule>
          <xm:sqref>C23:E23 G23:H23</xm:sqref>
        </x14:conditionalFormatting>
        <x14:conditionalFormatting xmlns:xm="http://schemas.microsoft.com/office/excel/2006/main">
          <x14:cfRule type="expression" priority="57" id="{AEBA73D4-F3AA-DD49-8756-FEB63D461831}">
            <xm:f>'EYFS Attainment'!$B9&lt;=5</xm:f>
            <x14:dxf>
              <fill>
                <patternFill>
                  <bgColor theme="0"/>
                </patternFill>
              </fill>
            </x14:dxf>
          </x14:cfRule>
          <xm:sqref>C18:H18</xm:sqref>
        </x14:conditionalFormatting>
        <x14:conditionalFormatting xmlns:xm="http://schemas.microsoft.com/office/excel/2006/main">
          <x14:cfRule type="expression" priority="6" id="{408D5A1F-F0A8-A048-980C-B5F41E28378B}">
            <xm:f>'EYFS Attainment'!$B11&lt;=5</xm:f>
            <x14:dxf>
              <fill>
                <patternFill>
                  <bgColor theme="0"/>
                </patternFill>
              </fill>
            </x14:dxf>
          </x14:cfRule>
          <xm:sqref>C19:H19</xm:sqref>
        </x14:conditionalFormatting>
        <x14:conditionalFormatting xmlns:xm="http://schemas.microsoft.com/office/excel/2006/main">
          <x14:cfRule type="expression" priority="5" id="{1CAC3D0E-737A-EF4E-8A5B-5312B601CA07}">
            <xm:f>'EYFS Attainment'!$B13&lt;=5</xm:f>
            <x14:dxf/>
          </x14:cfRule>
          <xm:sqref>C20:H20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FDFB-ACC3-CC4D-A71B-8206DCDB21C5}">
  <sheetPr>
    <pageSetUpPr fitToPage="1"/>
  </sheetPr>
  <dimension ref="A1:AB46"/>
  <sheetViews>
    <sheetView topLeftCell="M54" zoomScale="125" zoomScaleNormal="125" workbookViewId="0">
      <selection activeCell="G12" sqref="G12:H12"/>
    </sheetView>
  </sheetViews>
  <sheetFormatPr baseColWidth="10" defaultColWidth="11" defaultRowHeight="16" x14ac:dyDescent="0.2"/>
  <cols>
    <col min="1" max="1" width="5.6640625" customWidth="1"/>
    <col min="2" max="2" width="17" customWidth="1"/>
    <col min="3" max="3" width="19.83203125" customWidth="1"/>
    <col min="16" max="16" width="11" customWidth="1"/>
    <col min="17" max="23" width="10.83203125" hidden="1" customWidth="1"/>
    <col min="24" max="24" width="15.1640625" hidden="1" customWidth="1"/>
    <col min="25" max="27" width="10.83203125" hidden="1" customWidth="1"/>
    <col min="28" max="28" width="11" hidden="1" customWidth="1"/>
  </cols>
  <sheetData>
    <row r="1" spans="1:27" ht="37" customHeight="1" x14ac:dyDescent="0.3">
      <c r="B1" s="338" t="s">
        <v>73</v>
      </c>
      <c r="C1" s="338" t="s">
        <v>74</v>
      </c>
      <c r="D1" s="339"/>
      <c r="E1" s="339"/>
      <c r="F1" s="339"/>
      <c r="G1" s="157"/>
      <c r="H1" s="157"/>
      <c r="I1" s="157"/>
      <c r="J1" s="157"/>
      <c r="K1" s="157"/>
      <c r="L1" s="157"/>
      <c r="M1" s="157"/>
      <c r="N1" s="157"/>
      <c r="O1" s="157"/>
      <c r="Q1" s="162" t="s">
        <v>13</v>
      </c>
      <c r="R1" s="162"/>
      <c r="S1" s="162"/>
      <c r="T1" s="162"/>
      <c r="U1" s="162"/>
      <c r="V1" s="162"/>
      <c r="W1" s="162"/>
      <c r="X1" s="162"/>
    </row>
    <row r="2" spans="1:27" ht="23" x14ac:dyDescent="0.25">
      <c r="B2" s="202" t="s">
        <v>486</v>
      </c>
      <c r="C2" s="203"/>
      <c r="D2" s="203"/>
      <c r="E2" s="203"/>
      <c r="F2" s="203"/>
      <c r="G2" s="203"/>
      <c r="H2" s="203"/>
      <c r="I2" s="203"/>
      <c r="J2" s="203"/>
      <c r="K2" s="157"/>
      <c r="L2" s="157"/>
      <c r="M2" s="157"/>
      <c r="N2" s="157"/>
      <c r="O2" s="157"/>
      <c r="Q2" s="25" t="e">
        <f>'EYFS Attainment'!M8</f>
        <v>#N/A</v>
      </c>
      <c r="R2" s="25" t="e">
        <f>'EYFS Attainment'!N8</f>
        <v>#N/A</v>
      </c>
      <c r="S2" s="25" t="e">
        <f>'EYFS Attainment'!O8</f>
        <v>#N/A</v>
      </c>
      <c r="T2" s="25" t="e">
        <f>'EYFS Attainment'!P8</f>
        <v>#N/A</v>
      </c>
      <c r="U2" s="25" t="e">
        <f>'EYFS Attainment'!Q8</f>
        <v>#N/A</v>
      </c>
      <c r="V2" s="25" t="e">
        <f>'EYFS Attainment'!R8</f>
        <v>#N/A</v>
      </c>
      <c r="W2" s="25"/>
      <c r="X2" s="25" t="str">
        <f>'EYFS Attainment'!S8</f>
        <v>upper 2019</v>
      </c>
      <c r="Y2" s="25"/>
    </row>
    <row r="3" spans="1:27" ht="30" x14ac:dyDescent="0.3">
      <c r="B3" s="339"/>
      <c r="C3" s="339"/>
      <c r="D3" s="339"/>
      <c r="E3" s="339"/>
      <c r="F3" s="339"/>
      <c r="G3" s="157"/>
      <c r="H3" s="157"/>
      <c r="I3" s="157"/>
      <c r="J3" s="157"/>
      <c r="K3" s="157"/>
      <c r="L3" s="157"/>
      <c r="M3" s="157"/>
      <c r="N3" s="157"/>
      <c r="O3" s="157"/>
      <c r="Q3" s="25" t="e">
        <f>'EYFS Attainment'!M9</f>
        <v>#N/A</v>
      </c>
      <c r="R3" s="25" t="e">
        <f>'EYFS Attainment'!N9</f>
        <v>#N/A</v>
      </c>
      <c r="S3" s="25" t="e">
        <f>'EYFS Attainment'!O9</f>
        <v>#N/A</v>
      </c>
      <c r="T3" s="25" t="e">
        <f>'EYFS Attainment'!P9</f>
        <v>#N/A</v>
      </c>
      <c r="U3" s="25" t="e">
        <f>'EYFS Attainment'!Q9</f>
        <v>#N/A</v>
      </c>
      <c r="V3" s="25" t="e">
        <f>'EYFS Attainment'!R9</f>
        <v>#N/A</v>
      </c>
      <c r="W3" s="25"/>
      <c r="X3" s="25" t="str">
        <f>'EYFS Attainment'!S9</f>
        <v>lower 2019</v>
      </c>
      <c r="Y3" s="30"/>
    </row>
    <row r="4" spans="1:27" ht="20" x14ac:dyDescent="0.2">
      <c r="A4" s="199"/>
      <c r="B4" s="444" t="s">
        <v>75</v>
      </c>
      <c r="C4" s="461"/>
      <c r="D4" s="454" t="s">
        <v>24</v>
      </c>
      <c r="E4" s="449"/>
      <c r="F4" s="167" t="s">
        <v>76</v>
      </c>
      <c r="G4" s="449" t="s">
        <v>25</v>
      </c>
      <c r="H4" s="462"/>
      <c r="I4" s="167" t="s">
        <v>76</v>
      </c>
      <c r="J4" s="454" t="s">
        <v>26</v>
      </c>
      <c r="K4" s="462"/>
      <c r="L4" s="167" t="s">
        <v>76</v>
      </c>
      <c r="M4" s="454" t="s">
        <v>77</v>
      </c>
      <c r="N4" s="455"/>
      <c r="O4" s="167" t="s">
        <v>78</v>
      </c>
      <c r="Q4" s="25" t="e">
        <f>'EYFS Attainment'!M10</f>
        <v>#N/A</v>
      </c>
      <c r="R4" s="25" t="e">
        <f>'EYFS Attainment'!N10</f>
        <v>#N/A</v>
      </c>
      <c r="S4" s="25" t="e">
        <f>'EYFS Attainment'!O10</f>
        <v>#N/A</v>
      </c>
      <c r="T4" s="25" t="e">
        <f>'EYFS Attainment'!P10</f>
        <v>#N/A</v>
      </c>
      <c r="U4" s="25" t="e">
        <f>'EYFS Attainment'!Q10</f>
        <v>#N/A</v>
      </c>
      <c r="V4" s="25" t="e">
        <f>'EYFS Attainment'!R10</f>
        <v>#N/A</v>
      </c>
      <c r="W4" s="25"/>
      <c r="X4" s="25" t="str">
        <f>'EYFS Attainment'!S10</f>
        <v>upper 2020</v>
      </c>
      <c r="Y4" s="30"/>
    </row>
    <row r="5" spans="1:27" ht="20" x14ac:dyDescent="0.2">
      <c r="A5" s="199"/>
      <c r="B5" s="200"/>
      <c r="C5" s="166"/>
      <c r="D5" s="198" t="s">
        <v>27</v>
      </c>
      <c r="E5" s="167" t="s">
        <v>19</v>
      </c>
      <c r="F5" s="167" t="s">
        <v>79</v>
      </c>
      <c r="G5" s="167" t="s">
        <v>27</v>
      </c>
      <c r="H5" s="259" t="s">
        <v>19</v>
      </c>
      <c r="I5" s="167" t="s">
        <v>79</v>
      </c>
      <c r="J5" s="198" t="s">
        <v>27</v>
      </c>
      <c r="K5" s="259" t="s">
        <v>19</v>
      </c>
      <c r="L5" s="167" t="s">
        <v>79</v>
      </c>
      <c r="M5" s="185"/>
      <c r="N5" s="185"/>
      <c r="O5" s="185"/>
      <c r="Q5" s="25" t="e">
        <f>'EYFS Attainment'!M11</f>
        <v>#N/A</v>
      </c>
      <c r="R5" s="25" t="e">
        <f>'EYFS Attainment'!N11</f>
        <v>#N/A</v>
      </c>
      <c r="S5" s="25" t="e">
        <f>'EYFS Attainment'!O11</f>
        <v>#N/A</v>
      </c>
      <c r="T5" s="25" t="e">
        <f>'EYFS Attainment'!P11</f>
        <v>#N/A</v>
      </c>
      <c r="U5" s="25" t="e">
        <f>'EYFS Attainment'!Q11</f>
        <v>#N/A</v>
      </c>
      <c r="V5" s="25" t="e">
        <f>'EYFS Attainment'!R11</f>
        <v>#N/A</v>
      </c>
      <c r="W5" s="25"/>
      <c r="X5" s="25" t="str">
        <f>'EYFS Attainment'!S11</f>
        <v>lower 2020</v>
      </c>
      <c r="Y5" s="33"/>
    </row>
    <row r="6" spans="1:27" ht="20" x14ac:dyDescent="0.2">
      <c r="A6" s="460">
        <v>2019</v>
      </c>
      <c r="B6" s="201" t="s">
        <v>13</v>
      </c>
      <c r="C6" s="166" t="s">
        <v>30</v>
      </c>
      <c r="D6" s="211">
        <f>'EYFS Attainment'!D9</f>
        <v>0</v>
      </c>
      <c r="E6" s="209">
        <f>'EYFS Attainment'!E9</f>
        <v>0</v>
      </c>
      <c r="F6" s="189" t="s">
        <v>80</v>
      </c>
      <c r="G6" s="216">
        <f>'EYFS Attainment'!F9</f>
        <v>0</v>
      </c>
      <c r="H6" s="256">
        <f>'EYFS Attainment'!G9</f>
        <v>0</v>
      </c>
      <c r="I6" s="189" t="s">
        <v>80</v>
      </c>
      <c r="J6" s="215">
        <f>'EYFS Attainment'!H9</f>
        <v>0</v>
      </c>
      <c r="K6" s="256">
        <f>'EYFS Attainment'!I9</f>
        <v>0</v>
      </c>
      <c r="L6" s="189" t="s">
        <v>80</v>
      </c>
      <c r="Q6" s="25" t="e">
        <f>'EYFS Attainment'!M12</f>
        <v>#N/A</v>
      </c>
      <c r="R6" s="25" t="e">
        <f>'EYFS Attainment'!N12</f>
        <v>#N/A</v>
      </c>
      <c r="S6" s="25" t="e">
        <f>'EYFS Attainment'!O12</f>
        <v>#N/A</v>
      </c>
      <c r="T6" s="25" t="e">
        <f>'EYFS Attainment'!P12</f>
        <v>#N/A</v>
      </c>
      <c r="U6" s="25" t="e">
        <f>'EYFS Attainment'!Q12</f>
        <v>#N/A</v>
      </c>
      <c r="V6" s="25" t="e">
        <f>'EYFS Attainment'!R12</f>
        <v>#N/A</v>
      </c>
      <c r="W6" s="25"/>
      <c r="X6" s="25" t="str">
        <f>'EYFS Attainment'!S12</f>
        <v>upper 2021</v>
      </c>
      <c r="Y6" s="30"/>
    </row>
    <row r="7" spans="1:27" ht="20" x14ac:dyDescent="0.2">
      <c r="A7" s="460"/>
      <c r="B7" s="201" t="s">
        <v>32</v>
      </c>
      <c r="C7" s="166" t="s">
        <v>439</v>
      </c>
      <c r="D7" s="211">
        <f>Phonics!C7</f>
        <v>0</v>
      </c>
      <c r="E7" s="212"/>
      <c r="F7" s="247" t="s">
        <v>80</v>
      </c>
      <c r="G7" s="219"/>
      <c r="H7" s="212"/>
      <c r="I7" s="247"/>
      <c r="J7" s="219"/>
      <c r="K7" s="212"/>
      <c r="L7" s="247"/>
      <c r="Q7" s="25" t="e">
        <f>'EYFS Attainment'!M13</f>
        <v>#N/A</v>
      </c>
      <c r="R7" s="25" t="e">
        <f>'EYFS Attainment'!N13</f>
        <v>#N/A</v>
      </c>
      <c r="S7" s="25" t="e">
        <f>'EYFS Attainment'!O13</f>
        <v>#N/A</v>
      </c>
      <c r="T7" s="25" t="e">
        <f>'EYFS Attainment'!P13</f>
        <v>#N/A</v>
      </c>
      <c r="U7" s="25" t="e">
        <f>'EYFS Attainment'!Q13</f>
        <v>#N/A</v>
      </c>
      <c r="V7" s="25" t="e">
        <f>'EYFS Attainment'!R13</f>
        <v>#N/A</v>
      </c>
      <c r="W7" s="25"/>
      <c r="X7" s="25" t="str">
        <f>'EYFS Attainment'!S13</f>
        <v>lower 2021</v>
      </c>
      <c r="Y7" s="33"/>
    </row>
    <row r="8" spans="1:27" ht="20" x14ac:dyDescent="0.2">
      <c r="A8" s="460"/>
      <c r="B8" s="201"/>
      <c r="C8" s="166"/>
      <c r="D8" s="213" t="s">
        <v>45</v>
      </c>
      <c r="E8" s="255" t="s">
        <v>46</v>
      </c>
      <c r="F8" s="167"/>
      <c r="G8" s="213" t="s">
        <v>45</v>
      </c>
      <c r="H8" s="255" t="s">
        <v>46</v>
      </c>
      <c r="I8" s="167"/>
      <c r="J8" s="213" t="s">
        <v>45</v>
      </c>
      <c r="K8" s="255" t="s">
        <v>46</v>
      </c>
      <c r="L8" s="167"/>
      <c r="M8" s="198" t="s">
        <v>45</v>
      </c>
      <c r="N8" s="167" t="s">
        <v>46</v>
      </c>
      <c r="O8" s="167" t="s">
        <v>45</v>
      </c>
      <c r="Q8" s="25" t="e">
        <f>'EYFS Attainment'!M15</f>
        <v>#N/A</v>
      </c>
      <c r="R8" s="25" t="e">
        <f>'EYFS Attainment'!N15</f>
        <v>#N/A</v>
      </c>
      <c r="S8" s="25" t="e">
        <f>'EYFS Attainment'!O15</f>
        <v>#N/A</v>
      </c>
      <c r="T8" s="25">
        <f>'EYFS Attainment'!P15</f>
        <v>0</v>
      </c>
      <c r="U8" s="25" t="e">
        <f>'EYFS Attainment'!Q15</f>
        <v>#N/A</v>
      </c>
      <c r="V8" s="25" t="e">
        <f>'EYFS Attainment'!R15</f>
        <v>#N/A</v>
      </c>
      <c r="W8" s="25"/>
      <c r="X8" s="25" t="str">
        <f>'EYFS Attainment'!S15</f>
        <v>upper 2022</v>
      </c>
      <c r="Y8" s="2"/>
    </row>
    <row r="9" spans="1:27" ht="20" x14ac:dyDescent="0.2">
      <c r="A9" s="460"/>
      <c r="B9" s="201" t="s">
        <v>38</v>
      </c>
      <c r="C9" s="166" t="s">
        <v>47</v>
      </c>
      <c r="D9" s="215">
        <f>'Key Stage 1'!E8</f>
        <v>0</v>
      </c>
      <c r="E9" s="256">
        <f>'Key Stage 1'!F8</f>
        <v>0</v>
      </c>
      <c r="F9" s="189" t="s">
        <v>80</v>
      </c>
      <c r="G9" s="215">
        <f>'Key Stage 1'!G8</f>
        <v>0</v>
      </c>
      <c r="H9" s="256">
        <f>'Key Stage 1'!H8</f>
        <v>0</v>
      </c>
      <c r="I9" s="197" t="s">
        <v>80</v>
      </c>
      <c r="J9" s="215">
        <f>'Key Stage 1'!I8</f>
        <v>0</v>
      </c>
      <c r="K9" s="256">
        <f>'Key Stage 1'!J8</f>
        <v>0</v>
      </c>
      <c r="L9" s="197" t="s">
        <v>80</v>
      </c>
      <c r="M9" s="260"/>
      <c r="N9" s="220"/>
      <c r="O9" s="216">
        <f>'Key Stage 1'!K8</f>
        <v>0</v>
      </c>
      <c r="Q9" s="25" t="e">
        <f>'EYFS Attainment'!M16</f>
        <v>#N/A</v>
      </c>
      <c r="R9" s="25" t="e">
        <f>'EYFS Attainment'!N16</f>
        <v>#N/A</v>
      </c>
      <c r="S9" s="25" t="e">
        <f>'EYFS Attainment'!O16</f>
        <v>#N/A</v>
      </c>
      <c r="T9" s="25">
        <f>'EYFS Attainment'!P16</f>
        <v>0</v>
      </c>
      <c r="U9" s="25" t="e">
        <f>'EYFS Attainment'!Q16</f>
        <v>#N/A</v>
      </c>
      <c r="V9" s="25" t="e">
        <f>'EYFS Attainment'!R16</f>
        <v>#N/A</v>
      </c>
      <c r="W9" s="25"/>
      <c r="X9" s="25" t="str">
        <f>'EYFS Attainment'!S16</f>
        <v>lower 2022</v>
      </c>
      <c r="Y9" s="2"/>
    </row>
    <row r="10" spans="1:27" ht="20" x14ac:dyDescent="0.2">
      <c r="A10" s="460"/>
      <c r="B10" s="201" t="s">
        <v>53</v>
      </c>
      <c r="C10" s="166" t="s">
        <v>47</v>
      </c>
      <c r="D10" s="245">
        <f>'Key Stage 2'!E8</f>
        <v>0</v>
      </c>
      <c r="E10" s="245">
        <f>'Key Stage 2'!F8</f>
        <v>0</v>
      </c>
      <c r="F10" s="189" t="s">
        <v>80</v>
      </c>
      <c r="G10" s="245">
        <f>'Key Stage 2'!G8</f>
        <v>0</v>
      </c>
      <c r="H10" s="245">
        <f>'Key Stage 2'!H8</f>
        <v>0</v>
      </c>
      <c r="I10" s="197" t="s">
        <v>80</v>
      </c>
      <c r="J10" s="245">
        <f>'Key Stage 2'!I8</f>
        <v>0</v>
      </c>
      <c r="K10" s="245">
        <f>'Key Stage 2'!J8</f>
        <v>0</v>
      </c>
      <c r="L10" s="189" t="s">
        <v>80</v>
      </c>
      <c r="M10" s="209">
        <f>'Key Stage 2'!K8</f>
        <v>0</v>
      </c>
      <c r="N10" s="209">
        <f>'Key Stage 2'!L8</f>
        <v>0</v>
      </c>
      <c r="O10" s="209">
        <f>'Key Stage 2'!M8</f>
        <v>0</v>
      </c>
      <c r="Q10" s="25" t="e">
        <f>'EYFS Attainment'!M17</f>
        <v>#N/A</v>
      </c>
      <c r="R10" s="25" t="e">
        <f>'EYFS Attainment'!N17</f>
        <v>#N/A</v>
      </c>
      <c r="S10" s="25" t="e">
        <f>'EYFS Attainment'!O17</f>
        <v>#N/A</v>
      </c>
      <c r="T10" s="25">
        <f>'EYFS Attainment'!P17</f>
        <v>0</v>
      </c>
      <c r="U10" s="25" t="e">
        <f>'EYFS Attainment'!Q17</f>
        <v>#N/A</v>
      </c>
      <c r="V10" s="25" t="e">
        <f>'EYFS Attainment'!R17</f>
        <v>#N/A</v>
      </c>
      <c r="X10" s="25" t="str">
        <f>'EYFS Attainment'!S17</f>
        <v>upper 2023</v>
      </c>
    </row>
    <row r="11" spans="1:27" ht="20" x14ac:dyDescent="0.2">
      <c r="A11" s="460"/>
      <c r="B11" s="201" t="s">
        <v>81</v>
      </c>
      <c r="C11" s="166" t="s">
        <v>65</v>
      </c>
      <c r="D11" s="457">
        <f>'KS2 VA Progress'!C5</f>
        <v>0</v>
      </c>
      <c r="E11" s="458"/>
      <c r="F11" s="247" t="s">
        <v>80</v>
      </c>
      <c r="G11" s="457">
        <f>'KS2 VA Progress'!E5</f>
        <v>0</v>
      </c>
      <c r="H11" s="458"/>
      <c r="I11" s="247" t="s">
        <v>80</v>
      </c>
      <c r="J11" s="457">
        <f>'KS2 VA Progress'!G5</f>
        <v>0</v>
      </c>
      <c r="K11" s="458"/>
      <c r="L11" s="247" t="s">
        <v>80</v>
      </c>
      <c r="M11" s="221"/>
      <c r="N11" s="221"/>
      <c r="O11" s="221"/>
      <c r="Q11" s="25" t="e">
        <f>'EYFS Attainment'!M18</f>
        <v>#N/A</v>
      </c>
      <c r="R11" s="25" t="e">
        <f>'EYFS Attainment'!N18</f>
        <v>#N/A</v>
      </c>
      <c r="S11" s="25" t="e">
        <f>'EYFS Attainment'!O18</f>
        <v>#N/A</v>
      </c>
      <c r="T11" s="25">
        <f>'EYFS Attainment'!P18</f>
        <v>0</v>
      </c>
      <c r="U11" s="25" t="e">
        <f>'EYFS Attainment'!Q18</f>
        <v>#N/A</v>
      </c>
      <c r="V11" s="25" t="e">
        <f>'EYFS Attainment'!R18</f>
        <v>#N/A</v>
      </c>
      <c r="X11" s="25" t="str">
        <f>'EYFS Attainment'!S18</f>
        <v>lower 2023</v>
      </c>
    </row>
    <row r="12" spans="1:27" ht="18" x14ac:dyDescent="0.2">
      <c r="A12" s="199"/>
      <c r="B12" s="200"/>
      <c r="C12" s="199"/>
      <c r="D12" s="459"/>
      <c r="E12" s="459"/>
      <c r="F12" s="258"/>
      <c r="G12" s="459"/>
      <c r="H12" s="459"/>
      <c r="I12" s="258"/>
      <c r="J12" s="459"/>
      <c r="K12" s="459"/>
      <c r="L12" s="258"/>
      <c r="M12" s="222"/>
      <c r="N12" s="222"/>
      <c r="O12" s="222"/>
      <c r="Q12" s="160" t="s">
        <v>32</v>
      </c>
      <c r="R12" s="160"/>
      <c r="S12" s="160"/>
      <c r="T12" s="160"/>
      <c r="U12" s="160"/>
      <c r="V12" s="160"/>
      <c r="W12" s="160"/>
      <c r="X12" s="160"/>
      <c r="Y12" s="160"/>
    </row>
    <row r="13" spans="1:27" ht="18" x14ac:dyDescent="0.2">
      <c r="A13" s="199"/>
      <c r="B13" s="200"/>
      <c r="C13" s="166"/>
      <c r="D13" s="213" t="s">
        <v>27</v>
      </c>
      <c r="E13" s="255" t="s">
        <v>19</v>
      </c>
      <c r="F13" s="167"/>
      <c r="G13" s="213" t="s">
        <v>27</v>
      </c>
      <c r="H13" s="255" t="s">
        <v>19</v>
      </c>
      <c r="I13" s="167"/>
      <c r="J13" s="213" t="s">
        <v>27</v>
      </c>
      <c r="K13" s="255" t="s">
        <v>19</v>
      </c>
      <c r="L13" s="167"/>
      <c r="M13" s="217"/>
      <c r="N13" s="217"/>
      <c r="O13" s="217"/>
      <c r="Y13" s="160"/>
    </row>
    <row r="14" spans="1:27" ht="18" x14ac:dyDescent="0.2">
      <c r="A14" s="450" t="s">
        <v>438</v>
      </c>
      <c r="B14" s="201" t="s">
        <v>13</v>
      </c>
      <c r="C14" s="166" t="s">
        <v>83</v>
      </c>
      <c r="D14" s="215">
        <f>'EYFS Attainment'!D11</f>
        <v>0</v>
      </c>
      <c r="E14" s="256">
        <f>'EYFS Attainment'!E11</f>
        <v>0</v>
      </c>
      <c r="F14" s="189"/>
      <c r="G14" s="215">
        <f>'EYFS Attainment'!F11</f>
        <v>0</v>
      </c>
      <c r="H14" s="256">
        <f>'EYFS Attainment'!G11</f>
        <v>0</v>
      </c>
      <c r="I14" s="189"/>
      <c r="J14" s="215">
        <f>'EYFS Attainment'!H11</f>
        <v>0</v>
      </c>
      <c r="K14" s="256">
        <f>'EYFS Attainment'!I11</f>
        <v>0</v>
      </c>
      <c r="L14" s="189"/>
      <c r="M14" s="218"/>
      <c r="N14" s="218"/>
      <c r="O14" s="218"/>
      <c r="Q14" s="160" t="e">
        <f>Phonics!L7</f>
        <v>#N/A</v>
      </c>
      <c r="R14" s="160" t="e">
        <f>Phonics!M7</f>
        <v>#N/A</v>
      </c>
      <c r="S14" s="160" t="e">
        <f>Phonics!N7</f>
        <v>#N/A</v>
      </c>
      <c r="T14" s="160" t="e">
        <f>Phonics!O7</f>
        <v>#N/A</v>
      </c>
      <c r="U14" s="160" t="e">
        <f>Phonics!P7</f>
        <v>#N/A</v>
      </c>
      <c r="V14" s="160" t="e">
        <f>Phonics!Q7</f>
        <v>#N/A</v>
      </c>
      <c r="W14" s="160" t="e">
        <f>Phonics!R7</f>
        <v>#N/A</v>
      </c>
      <c r="X14" s="160" t="e">
        <f>Phonics!S7</f>
        <v>#N/A</v>
      </c>
      <c r="Y14" s="160" t="e">
        <f>Phonics!T7</f>
        <v>#N/A</v>
      </c>
      <c r="Z14" s="160" t="e">
        <f>Phonics!U7</f>
        <v>#N/A</v>
      </c>
      <c r="AA14" s="160" t="str">
        <f>Phonics!V7</f>
        <v>upper Y1</v>
      </c>
    </row>
    <row r="15" spans="1:27" ht="18" x14ac:dyDescent="0.2">
      <c r="A15" s="450"/>
      <c r="B15" s="201" t="s">
        <v>32</v>
      </c>
      <c r="C15" s="166" t="s">
        <v>84</v>
      </c>
      <c r="D15" s="211">
        <f>Phonics!E7</f>
        <v>0</v>
      </c>
      <c r="E15" s="212"/>
      <c r="F15" s="247"/>
      <c r="G15" s="212"/>
      <c r="H15" s="212"/>
      <c r="I15" s="247"/>
      <c r="J15" s="212"/>
      <c r="K15" s="212"/>
      <c r="L15" s="247"/>
      <c r="M15" s="218"/>
      <c r="N15" s="218"/>
      <c r="O15" s="218"/>
      <c r="Q15" s="160"/>
      <c r="R15" s="160" t="e">
        <f>Phonics!M8</f>
        <v>#N/A</v>
      </c>
      <c r="S15" s="160">
        <f>Phonics!N8</f>
        <v>0</v>
      </c>
      <c r="T15" s="160" t="e">
        <f>Phonics!O8</f>
        <v>#N/A</v>
      </c>
      <c r="U15" s="160">
        <f>Phonics!P8</f>
        <v>0</v>
      </c>
      <c r="V15" s="160" t="e">
        <f>Phonics!Q8</f>
        <v>#N/A</v>
      </c>
      <c r="W15" s="160">
        <f>Phonics!R8</f>
        <v>0</v>
      </c>
      <c r="X15" s="160" t="e">
        <f>Phonics!S8</f>
        <v>#N/A</v>
      </c>
      <c r="Y15" s="160">
        <f>Phonics!T8</f>
        <v>0</v>
      </c>
      <c r="Z15" s="160" t="e">
        <f>Phonics!U8</f>
        <v>#N/A</v>
      </c>
      <c r="AA15" s="160" t="str">
        <f>Phonics!V8</f>
        <v>lower Y1</v>
      </c>
    </row>
    <row r="16" spans="1:27" ht="18" x14ac:dyDescent="0.2">
      <c r="A16" s="450"/>
      <c r="B16" s="201"/>
      <c r="C16" s="166"/>
      <c r="D16" s="213" t="s">
        <v>45</v>
      </c>
      <c r="E16" s="255" t="s">
        <v>46</v>
      </c>
      <c r="F16" s="167"/>
      <c r="G16" s="213" t="s">
        <v>45</v>
      </c>
      <c r="H16" s="255" t="s">
        <v>46</v>
      </c>
      <c r="I16" s="167"/>
      <c r="J16" s="213" t="s">
        <v>45</v>
      </c>
      <c r="K16" s="255" t="s">
        <v>46</v>
      </c>
      <c r="L16" s="167"/>
      <c r="M16" s="213" t="s">
        <v>45</v>
      </c>
      <c r="N16" s="214" t="s">
        <v>46</v>
      </c>
      <c r="O16" s="214" t="s">
        <v>45</v>
      </c>
      <c r="Q16" s="160" t="s">
        <v>82</v>
      </c>
      <c r="R16" s="160"/>
      <c r="S16" s="160" t="s">
        <v>25</v>
      </c>
      <c r="T16" s="160"/>
      <c r="U16" s="160" t="s">
        <v>26</v>
      </c>
      <c r="V16" s="160"/>
      <c r="W16" s="160" t="s">
        <v>78</v>
      </c>
      <c r="X16" s="160"/>
    </row>
    <row r="17" spans="1:26" ht="18" x14ac:dyDescent="0.2">
      <c r="A17" s="450"/>
      <c r="B17" s="201" t="s">
        <v>38</v>
      </c>
      <c r="C17" s="166" t="s">
        <v>85</v>
      </c>
      <c r="D17" s="215">
        <f>'Key Stage 1'!E10</f>
        <v>0</v>
      </c>
      <c r="E17" s="256">
        <f>'Key Stage 1'!F10</f>
        <v>0</v>
      </c>
      <c r="F17" s="189"/>
      <c r="G17" s="215">
        <f>'Key Stage 1'!G10</f>
        <v>0</v>
      </c>
      <c r="H17" s="256">
        <f>'Key Stage 1'!H10</f>
        <v>0</v>
      </c>
      <c r="I17" s="189"/>
      <c r="J17" s="215">
        <f>'Key Stage 1'!I10</f>
        <v>0</v>
      </c>
      <c r="K17" s="256">
        <f>'Key Stage 1'!J10</f>
        <v>0</v>
      </c>
      <c r="L17" s="189"/>
      <c r="M17" s="260"/>
      <c r="N17" s="220"/>
      <c r="O17" s="216">
        <f>'Key Stage 1'!K10</f>
        <v>0</v>
      </c>
      <c r="Q17" s="190" t="e">
        <f>'Key Stage 1'!P7</f>
        <v>#N/A</v>
      </c>
      <c r="R17" s="190" t="e">
        <f>'Key Stage 1'!Q7</f>
        <v>#N/A</v>
      </c>
      <c r="S17" s="190" t="e">
        <f>'Key Stage 1'!R7</f>
        <v>#N/A</v>
      </c>
      <c r="T17" s="190" t="e">
        <f>'Key Stage 1'!S7</f>
        <v>#N/A</v>
      </c>
      <c r="U17" s="190" t="e">
        <f>'Key Stage 1'!T7</f>
        <v>#N/A</v>
      </c>
      <c r="V17" s="190" t="e">
        <f>'Key Stage 1'!U7</f>
        <v>#N/A</v>
      </c>
      <c r="W17" s="190" t="e">
        <f>'Key Stage 1'!V7</f>
        <v>#N/A</v>
      </c>
      <c r="X17" s="190" t="str">
        <f>'Key Stage 1'!W7</f>
        <v>upper 2018</v>
      </c>
    </row>
    <row r="18" spans="1:26" ht="18" x14ac:dyDescent="0.2">
      <c r="A18" s="450"/>
      <c r="B18" s="201" t="s">
        <v>53</v>
      </c>
      <c r="C18" s="166" t="s">
        <v>85</v>
      </c>
      <c r="D18" s="245">
        <f>'Key Stage 2'!E10</f>
        <v>0</v>
      </c>
      <c r="E18" s="245">
        <f>'Key Stage 2'!F10</f>
        <v>0</v>
      </c>
      <c r="F18" s="189"/>
      <c r="G18" s="245">
        <f>'Key Stage 2'!G10</f>
        <v>0</v>
      </c>
      <c r="H18" s="245">
        <f>'Key Stage 2'!H10</f>
        <v>0</v>
      </c>
      <c r="I18" s="189"/>
      <c r="J18" s="245">
        <f>'Key Stage 2'!I10</f>
        <v>0</v>
      </c>
      <c r="K18" s="245">
        <f>'Key Stage 2'!J10</f>
        <v>0</v>
      </c>
      <c r="L18" s="189"/>
      <c r="M18" s="209">
        <f>'Key Stage 2'!K10</f>
        <v>0</v>
      </c>
      <c r="N18" s="209">
        <f>'Key Stage 2'!L10</f>
        <v>0</v>
      </c>
      <c r="O18" s="209">
        <f>'Key Stage 2'!M10</f>
        <v>0</v>
      </c>
      <c r="Q18" s="190" t="e">
        <f>'Key Stage 1'!P8</f>
        <v>#N/A</v>
      </c>
      <c r="R18" s="190" t="e">
        <f>'Key Stage 1'!Q8</f>
        <v>#N/A</v>
      </c>
      <c r="S18" s="190" t="e">
        <f>'Key Stage 1'!R8</f>
        <v>#N/A</v>
      </c>
      <c r="T18" s="190" t="e">
        <f>'Key Stage 1'!S8</f>
        <v>#N/A</v>
      </c>
      <c r="U18" s="190" t="e">
        <f>'Key Stage 1'!T8</f>
        <v>#N/A</v>
      </c>
      <c r="V18" s="190" t="e">
        <f>'Key Stage 1'!U8</f>
        <v>#N/A</v>
      </c>
      <c r="W18" s="190" t="e">
        <f>'Key Stage 1'!V8</f>
        <v>#N/A</v>
      </c>
      <c r="X18" s="190" t="str">
        <f>'Key Stage 1'!W8</f>
        <v>lower 2018</v>
      </c>
    </row>
    <row r="19" spans="1:26" ht="18" x14ac:dyDescent="0.2">
      <c r="A19" s="450"/>
      <c r="B19" s="201" t="s">
        <v>81</v>
      </c>
      <c r="C19" s="166" t="s">
        <v>66</v>
      </c>
      <c r="D19" s="456">
        <f>'KS2 VA Progress'!C6</f>
        <v>0</v>
      </c>
      <c r="E19" s="457"/>
      <c r="F19" s="247"/>
      <c r="G19" s="457">
        <f>'KS2 VA Progress'!E6</f>
        <v>0</v>
      </c>
      <c r="H19" s="458"/>
      <c r="I19" s="247"/>
      <c r="J19" s="457">
        <f>'KS2 VA Progress'!G6</f>
        <v>0</v>
      </c>
      <c r="K19" s="458"/>
      <c r="L19" s="247"/>
      <c r="M19" s="221"/>
      <c r="N19" s="221"/>
      <c r="O19" s="221"/>
      <c r="Q19" s="190" t="e">
        <f>'Key Stage 1'!P9</f>
        <v>#N/A</v>
      </c>
      <c r="R19" s="190" t="e">
        <f>'Key Stage 1'!Q9</f>
        <v>#N/A</v>
      </c>
      <c r="S19" s="190" t="e">
        <f>'Key Stage 1'!R9</f>
        <v>#N/A</v>
      </c>
      <c r="T19" s="190" t="e">
        <f>'Key Stage 1'!S9</f>
        <v>#N/A</v>
      </c>
      <c r="U19" s="190" t="e">
        <f>'Key Stage 1'!T9</f>
        <v>#N/A</v>
      </c>
      <c r="V19" s="190" t="e">
        <f>'Key Stage 1'!U9</f>
        <v>#N/A</v>
      </c>
      <c r="W19" s="190" t="e">
        <f>'Key Stage 1'!V9</f>
        <v>#N/A</v>
      </c>
      <c r="X19" s="190" t="str">
        <f>'Key Stage 1'!W9</f>
        <v>upper 2019</v>
      </c>
      <c r="Y19" s="157"/>
    </row>
    <row r="20" spans="1:26" ht="18" x14ac:dyDescent="0.2">
      <c r="A20" s="199"/>
      <c r="B20" s="200"/>
      <c r="C20" s="168"/>
      <c r="D20" s="217"/>
      <c r="E20" s="217"/>
      <c r="F20" s="167"/>
      <c r="G20" s="217"/>
      <c r="H20" s="217"/>
      <c r="I20" s="167"/>
      <c r="J20" s="217"/>
      <c r="K20" s="217"/>
      <c r="L20" s="167"/>
      <c r="M20" s="217"/>
      <c r="N20" s="223"/>
      <c r="O20" s="217"/>
      <c r="Q20" s="190" t="e">
        <f>'Key Stage 1'!P10</f>
        <v>#N/A</v>
      </c>
      <c r="R20" s="190" t="e">
        <f>'Key Stage 1'!Q10</f>
        <v>#N/A</v>
      </c>
      <c r="S20" s="190" t="e">
        <f>'Key Stage 1'!R10</f>
        <v>#N/A</v>
      </c>
      <c r="T20" s="190" t="e">
        <f>'Key Stage 1'!S10</f>
        <v>#N/A</v>
      </c>
      <c r="U20" s="190" t="e">
        <f>'Key Stage 1'!T10</f>
        <v>#N/A</v>
      </c>
      <c r="V20" s="190" t="e">
        <f>'Key Stage 1'!U10</f>
        <v>#N/A</v>
      </c>
      <c r="W20" s="190" t="e">
        <f>'Key Stage 1'!V10</f>
        <v>#N/A</v>
      </c>
      <c r="X20" s="190" t="str">
        <f>'Key Stage 1'!W10</f>
        <v>lower 2019</v>
      </c>
      <c r="Y20" s="160"/>
    </row>
    <row r="21" spans="1:26" ht="18" x14ac:dyDescent="0.2">
      <c r="A21" s="199"/>
      <c r="B21" s="200"/>
      <c r="C21" s="166"/>
      <c r="D21" s="213" t="s">
        <v>27</v>
      </c>
      <c r="E21" s="255" t="s">
        <v>19</v>
      </c>
      <c r="F21" s="167"/>
      <c r="G21" s="213" t="s">
        <v>27</v>
      </c>
      <c r="H21" s="255" t="s">
        <v>19</v>
      </c>
      <c r="I21" s="167"/>
      <c r="J21" s="213" t="s">
        <v>27</v>
      </c>
      <c r="K21" s="255" t="s">
        <v>19</v>
      </c>
      <c r="L21" s="167"/>
      <c r="M21" s="217"/>
      <c r="N21" s="217"/>
      <c r="O21" s="217"/>
      <c r="Q21" s="190" t="e">
        <f>'Key Stage 1'!P11</f>
        <v>#N/A</v>
      </c>
      <c r="R21" s="190" t="e">
        <f>'Key Stage 1'!Q11</f>
        <v>#N/A</v>
      </c>
      <c r="S21" s="190" t="e">
        <f>'Key Stage 1'!R11</f>
        <v>#N/A</v>
      </c>
      <c r="T21" s="190" t="e">
        <f>'Key Stage 1'!S11</f>
        <v>#N/A</v>
      </c>
      <c r="U21" s="190" t="e">
        <f>'Key Stage 1'!T11</f>
        <v>#N/A</v>
      </c>
      <c r="V21" s="190" t="e">
        <f>'Key Stage 1'!U11</f>
        <v>#N/A</v>
      </c>
      <c r="W21" s="190" t="e">
        <f>'Key Stage 1'!V11</f>
        <v>#N/A</v>
      </c>
      <c r="X21" s="190" t="str">
        <f>'Key Stage 1'!W11</f>
        <v>upper 2020</v>
      </c>
      <c r="Y21" s="160"/>
      <c r="Z21" s="157"/>
    </row>
    <row r="22" spans="1:26" ht="18" x14ac:dyDescent="0.2">
      <c r="A22" s="450" t="s">
        <v>87</v>
      </c>
      <c r="B22" s="201" t="s">
        <v>13</v>
      </c>
      <c r="C22" s="166" t="s">
        <v>88</v>
      </c>
      <c r="D22" s="215">
        <f>'EYFS Attainment'!D13</f>
        <v>0</v>
      </c>
      <c r="E22" s="256">
        <f>'EYFS Attainment'!E13</f>
        <v>0</v>
      </c>
      <c r="F22" s="189"/>
      <c r="G22" s="215">
        <f>'EYFS Attainment'!F13</f>
        <v>0</v>
      </c>
      <c r="H22" s="256">
        <f>'EYFS Attainment'!G13</f>
        <v>0</v>
      </c>
      <c r="I22" s="189"/>
      <c r="J22" s="215">
        <f>'EYFS Attainment'!H13</f>
        <v>0</v>
      </c>
      <c r="K22" s="256">
        <f>'EYFS Attainment'!I13</f>
        <v>0</v>
      </c>
      <c r="L22" s="189"/>
      <c r="M22" s="218"/>
      <c r="N22" s="218"/>
      <c r="O22" s="218"/>
      <c r="Q22" s="190" t="e">
        <f>'Key Stage 1'!P12</f>
        <v>#N/A</v>
      </c>
      <c r="R22" s="190" t="e">
        <f>'Key Stage 1'!Q12</f>
        <v>#N/A</v>
      </c>
      <c r="S22" s="190" t="e">
        <f>'Key Stage 1'!R12</f>
        <v>#N/A</v>
      </c>
      <c r="T22" s="190" t="e">
        <f>'Key Stage 1'!S12</f>
        <v>#N/A</v>
      </c>
      <c r="U22" s="190" t="e">
        <f>'Key Stage 1'!T12</f>
        <v>#N/A</v>
      </c>
      <c r="V22" s="190" t="e">
        <f>'Key Stage 1'!U12</f>
        <v>#N/A</v>
      </c>
      <c r="W22" s="190" t="e">
        <f>'Key Stage 1'!V12</f>
        <v>#N/A</v>
      </c>
      <c r="X22" s="190" t="str">
        <f>'Key Stage 1'!W12</f>
        <v>lower 2020</v>
      </c>
      <c r="Y22" s="160"/>
      <c r="Z22" s="160"/>
    </row>
    <row r="23" spans="1:26" ht="18" x14ac:dyDescent="0.2">
      <c r="A23" s="450"/>
      <c r="B23" s="201" t="s">
        <v>32</v>
      </c>
      <c r="C23" s="166" t="s">
        <v>89</v>
      </c>
      <c r="D23" s="211">
        <f>Phonics!G7</f>
        <v>0</v>
      </c>
      <c r="E23" s="212"/>
      <c r="F23" s="247"/>
      <c r="G23" s="212"/>
      <c r="H23" s="212"/>
      <c r="I23" s="247"/>
      <c r="J23" s="212"/>
      <c r="K23" s="212"/>
      <c r="L23" s="247"/>
      <c r="M23" s="218"/>
      <c r="N23" s="218"/>
      <c r="O23" s="218"/>
      <c r="Q23" s="190" t="e">
        <f>'Key Stage 1'!P13</f>
        <v>#N/A</v>
      </c>
      <c r="R23" s="190" t="e">
        <f>'Key Stage 1'!Q13</f>
        <v>#N/A</v>
      </c>
      <c r="S23" s="190" t="e">
        <f>'Key Stage 1'!R13</f>
        <v>#N/A</v>
      </c>
      <c r="T23" s="190" t="e">
        <f>'Key Stage 1'!S13</f>
        <v>#N/A</v>
      </c>
      <c r="U23" s="190" t="e">
        <f>'Key Stage 1'!T13</f>
        <v>#N/A</v>
      </c>
      <c r="V23" s="190" t="e">
        <f>'Key Stage 1'!U13</f>
        <v>#N/A</v>
      </c>
      <c r="W23" s="190" t="e">
        <f>'Key Stage 1'!V13</f>
        <v>#N/A</v>
      </c>
      <c r="X23" s="190" t="str">
        <f>'Key Stage 1'!W13</f>
        <v>upper 2021</v>
      </c>
      <c r="Y23" s="160"/>
      <c r="Z23" s="160"/>
    </row>
    <row r="24" spans="1:26" ht="18" x14ac:dyDescent="0.2">
      <c r="A24" s="450"/>
      <c r="B24" s="201"/>
      <c r="C24" s="166"/>
      <c r="D24" s="213" t="s">
        <v>45</v>
      </c>
      <c r="E24" s="255" t="s">
        <v>46</v>
      </c>
      <c r="F24" s="247"/>
      <c r="G24" s="213" t="s">
        <v>45</v>
      </c>
      <c r="H24" s="255" t="s">
        <v>46</v>
      </c>
      <c r="I24" s="167"/>
      <c r="J24" s="213" t="s">
        <v>45</v>
      </c>
      <c r="K24" s="255" t="s">
        <v>46</v>
      </c>
      <c r="L24" s="167"/>
      <c r="M24" s="213" t="s">
        <v>45</v>
      </c>
      <c r="N24" s="214" t="s">
        <v>46</v>
      </c>
      <c r="O24" s="214" t="s">
        <v>45</v>
      </c>
      <c r="Q24" s="190" t="e">
        <f>'Key Stage 1'!P14</f>
        <v>#N/A</v>
      </c>
      <c r="R24" s="190" t="e">
        <f>'Key Stage 1'!Q14</f>
        <v>#N/A</v>
      </c>
      <c r="S24" s="190" t="e">
        <f>'Key Stage 1'!R14</f>
        <v>#N/A</v>
      </c>
      <c r="T24" s="190" t="e">
        <f>'Key Stage 1'!S14</f>
        <v>#N/A</v>
      </c>
      <c r="U24" s="190" t="e">
        <f>'Key Stage 1'!T14</f>
        <v>#N/A</v>
      </c>
      <c r="V24" s="190" t="e">
        <f>'Key Stage 1'!U14</f>
        <v>#N/A</v>
      </c>
      <c r="W24" s="190" t="e">
        <f>'Key Stage 1'!V14</f>
        <v>#N/A</v>
      </c>
      <c r="X24" s="190" t="str">
        <f>'Key Stage 1'!W14</f>
        <v>lower 2021</v>
      </c>
      <c r="Y24" s="160"/>
      <c r="Z24" s="160"/>
    </row>
    <row r="25" spans="1:26" ht="18" x14ac:dyDescent="0.2">
      <c r="A25" s="450"/>
      <c r="B25" s="201" t="s">
        <v>38</v>
      </c>
      <c r="C25" s="166" t="s">
        <v>90</v>
      </c>
      <c r="D25" s="215">
        <f>'Key Stage 1'!E12</f>
        <v>0</v>
      </c>
      <c r="E25" s="256">
        <f>'Key Stage 1'!F12</f>
        <v>0</v>
      </c>
      <c r="F25" s="189"/>
      <c r="G25" s="215">
        <f>'Key Stage 1'!G12</f>
        <v>0</v>
      </c>
      <c r="H25" s="256">
        <f>'Key Stage 1'!H12</f>
        <v>0</v>
      </c>
      <c r="I25" s="189"/>
      <c r="J25" s="215">
        <f>'Key Stage 1'!I12</f>
        <v>0</v>
      </c>
      <c r="K25" s="256">
        <f>'Key Stage 1'!J12</f>
        <v>0</v>
      </c>
      <c r="L25" s="189"/>
      <c r="M25" s="260"/>
      <c r="N25" s="220"/>
      <c r="O25" s="216">
        <f>'Key Stage 1'!K12</f>
        <v>0</v>
      </c>
      <c r="Q25" s="190" t="e">
        <f>'Key Stage 1'!P15</f>
        <v>#N/A</v>
      </c>
      <c r="R25" s="190" t="e">
        <f>'Key Stage 1'!Q15</f>
        <v>#N/A</v>
      </c>
      <c r="S25" s="190" t="e">
        <f>'Key Stage 1'!R15</f>
        <v>#N/A</v>
      </c>
      <c r="T25" s="190" t="e">
        <f>'Key Stage 1'!S15</f>
        <v>#N/A</v>
      </c>
      <c r="U25" s="190" t="e">
        <f>'Key Stage 1'!T15</f>
        <v>#N/A</v>
      </c>
      <c r="V25" s="190" t="e">
        <f>'Key Stage 1'!U15</f>
        <v>#N/A</v>
      </c>
      <c r="W25" s="190" t="e">
        <f>'Key Stage 1'!V15</f>
        <v>#N/A</v>
      </c>
      <c r="X25" s="190" t="str">
        <f>'Key Stage 1'!W15</f>
        <v>upper 2022</v>
      </c>
      <c r="Y25" s="160"/>
      <c r="Z25" s="160"/>
    </row>
    <row r="26" spans="1:26" ht="18" x14ac:dyDescent="0.2">
      <c r="A26" s="450"/>
      <c r="B26" s="201" t="s">
        <v>53</v>
      </c>
      <c r="C26" s="166" t="s">
        <v>90</v>
      </c>
      <c r="D26" s="246">
        <f>'Key Stage 2'!E12</f>
        <v>0</v>
      </c>
      <c r="E26" s="246">
        <f>'Key Stage 2'!F12</f>
        <v>0</v>
      </c>
      <c r="F26" s="197"/>
      <c r="G26" s="245">
        <f>'Key Stage 2'!G12</f>
        <v>0</v>
      </c>
      <c r="H26" s="245">
        <f>'Key Stage 2'!H12</f>
        <v>0</v>
      </c>
      <c r="I26" s="189"/>
      <c r="J26" s="245">
        <f>'Key Stage 2'!I12</f>
        <v>0</v>
      </c>
      <c r="K26" s="245">
        <f>'Key Stage 2'!J12</f>
        <v>0</v>
      </c>
      <c r="L26" s="189"/>
      <c r="M26" s="209">
        <f>'Key Stage 2'!K12</f>
        <v>0</v>
      </c>
      <c r="N26" s="209">
        <f>'Key Stage 2'!L12</f>
        <v>0</v>
      </c>
      <c r="O26" s="209">
        <f>'Key Stage 2'!M12</f>
        <v>0</v>
      </c>
      <c r="Q26" s="190" t="e">
        <f>'Key Stage 1'!P16</f>
        <v>#N/A</v>
      </c>
      <c r="R26" s="190" t="e">
        <f>'Key Stage 1'!Q16</f>
        <v>#N/A</v>
      </c>
      <c r="S26" s="190" t="e">
        <f>'Key Stage 1'!R16</f>
        <v>#N/A</v>
      </c>
      <c r="T26" s="190" t="e">
        <f>'Key Stage 1'!S16</f>
        <v>#N/A</v>
      </c>
      <c r="U26" s="190" t="e">
        <f>'Key Stage 1'!T16</f>
        <v>#N/A</v>
      </c>
      <c r="V26" s="190" t="e">
        <f>'Key Stage 1'!U16</f>
        <v>#N/A</v>
      </c>
      <c r="W26" s="190" t="e">
        <f>'Key Stage 1'!V16</f>
        <v>#N/A</v>
      </c>
      <c r="X26" s="190" t="str">
        <f>'Key Stage 1'!W16</f>
        <v>lower 2022</v>
      </c>
      <c r="Y26" s="160"/>
      <c r="Z26" s="160"/>
    </row>
    <row r="27" spans="1:26" ht="18" x14ac:dyDescent="0.2">
      <c r="A27" s="450"/>
      <c r="B27" s="201" t="s">
        <v>81</v>
      </c>
      <c r="C27" s="166" t="s">
        <v>68</v>
      </c>
      <c r="D27" s="457">
        <f>'KS2 VA Progress'!C7</f>
        <v>0</v>
      </c>
      <c r="E27" s="458"/>
      <c r="F27" s="247"/>
      <c r="G27" s="457">
        <f>'KS2 VA Progress'!E7</f>
        <v>0</v>
      </c>
      <c r="H27" s="458"/>
      <c r="I27" s="247"/>
      <c r="J27" s="457">
        <f>'KS2 VA Progress'!G7</f>
        <v>0</v>
      </c>
      <c r="K27" s="458"/>
      <c r="L27" s="247"/>
      <c r="M27" s="221"/>
      <c r="N27" s="221"/>
      <c r="O27" s="221"/>
      <c r="Q27" t="s">
        <v>86</v>
      </c>
      <c r="S27" t="s">
        <v>25</v>
      </c>
      <c r="U27" t="s">
        <v>26</v>
      </c>
      <c r="W27" t="s">
        <v>77</v>
      </c>
      <c r="Y27" s="160" t="s">
        <v>78</v>
      </c>
      <c r="Z27" s="160"/>
    </row>
    <row r="28" spans="1:26" x14ac:dyDescent="0.2">
      <c r="D28" s="218"/>
      <c r="E28" s="218"/>
      <c r="F28" s="199"/>
      <c r="G28" s="218"/>
      <c r="H28" s="218"/>
      <c r="I28" s="199"/>
      <c r="J28" s="218"/>
      <c r="K28" s="218"/>
      <c r="L28" s="199"/>
      <c r="M28" s="218"/>
      <c r="N28" s="218"/>
      <c r="O28" s="218"/>
      <c r="Q28" s="184" t="e">
        <f>'Key Stage 2'!Q7</f>
        <v>#N/A</v>
      </c>
      <c r="R28" s="184" t="e">
        <f>'Key Stage 2'!R7</f>
        <v>#N/A</v>
      </c>
      <c r="S28" s="184" t="e">
        <f>'Key Stage 2'!S7</f>
        <v>#N/A</v>
      </c>
      <c r="T28" s="184" t="e">
        <f>'Key Stage 2'!T7</f>
        <v>#N/A</v>
      </c>
      <c r="U28" s="184" t="e">
        <f>'Key Stage 2'!U7</f>
        <v>#N/A</v>
      </c>
      <c r="V28" s="184" t="e">
        <f>'Key Stage 2'!V7</f>
        <v>#N/A</v>
      </c>
      <c r="W28" s="184" t="e">
        <f>'Key Stage 2'!W7</f>
        <v>#N/A</v>
      </c>
      <c r="X28" s="184" t="e">
        <f>'Key Stage 2'!X7</f>
        <v>#N/A</v>
      </c>
      <c r="Y28" s="184" t="e">
        <f>'Key Stage 2'!Y7</f>
        <v>#N/A</v>
      </c>
      <c r="Z28" s="184" t="str">
        <f>'Key Stage 2'!Z7</f>
        <v>upper 2018</v>
      </c>
    </row>
    <row r="29" spans="1:26" ht="18" x14ac:dyDescent="0.2">
      <c r="A29" s="199"/>
      <c r="B29" s="200"/>
      <c r="C29" s="166"/>
      <c r="D29" s="214" t="s">
        <v>91</v>
      </c>
      <c r="E29" s="255" t="s">
        <v>92</v>
      </c>
      <c r="F29" s="247"/>
      <c r="G29" s="213" t="s">
        <v>25</v>
      </c>
      <c r="H29" s="255"/>
      <c r="I29" s="247"/>
      <c r="J29" s="213" t="s">
        <v>93</v>
      </c>
      <c r="K29" s="255" t="s">
        <v>94</v>
      </c>
      <c r="L29" s="167"/>
      <c r="M29" s="217"/>
      <c r="N29" s="217"/>
      <c r="O29" s="217"/>
      <c r="Q29" s="184" t="e">
        <f>'Key Stage 2'!Q8</f>
        <v>#N/A</v>
      </c>
      <c r="R29" s="184" t="e">
        <f>'Key Stage 2'!R8</f>
        <v>#N/A</v>
      </c>
      <c r="S29" s="184" t="e">
        <f>'Key Stage 2'!S8</f>
        <v>#N/A</v>
      </c>
      <c r="T29" s="184" t="e">
        <f>'Key Stage 2'!T8</f>
        <v>#N/A</v>
      </c>
      <c r="U29" s="184" t="e">
        <f>'Key Stage 2'!U8</f>
        <v>#N/A</v>
      </c>
      <c r="V29" s="184" t="e">
        <f>'Key Stage 2'!V8</f>
        <v>#N/A</v>
      </c>
      <c r="W29" s="184" t="e">
        <f>'Key Stage 2'!W8</f>
        <v>#N/A</v>
      </c>
      <c r="X29" s="184" t="e">
        <f>'Key Stage 2'!X8</f>
        <v>#N/A</v>
      </c>
      <c r="Y29" s="184" t="e">
        <f>'Key Stage 2'!Y8</f>
        <v>#N/A</v>
      </c>
      <c r="Z29" s="184" t="str">
        <f>'Key Stage 2'!Z8</f>
        <v>lower 2018</v>
      </c>
    </row>
    <row r="30" spans="1:26" ht="18" x14ac:dyDescent="0.2">
      <c r="A30" s="450">
        <v>2022</v>
      </c>
      <c r="B30" s="201" t="s">
        <v>13</v>
      </c>
      <c r="C30" s="166" t="s">
        <v>468</v>
      </c>
      <c r="D30" s="215">
        <f>'EYFS Attainment'!D16</f>
        <v>0</v>
      </c>
      <c r="E30" s="256">
        <f>'EYFS Attainment'!E16</f>
        <v>0</v>
      </c>
      <c r="F30" s="189"/>
      <c r="G30" s="215">
        <f>'EYFS Attainment'!F16</f>
        <v>0</v>
      </c>
      <c r="H30" s="388"/>
      <c r="I30" s="189"/>
      <c r="J30" s="215">
        <f>'EYFS Attainment'!H16</f>
        <v>0</v>
      </c>
      <c r="K30" s="256">
        <f>'EYFS Attainment'!I16</f>
        <v>0</v>
      </c>
      <c r="L30" s="189"/>
      <c r="M30" s="218"/>
      <c r="N30" s="218"/>
      <c r="O30" s="218"/>
      <c r="Q30" s="184" t="e">
        <f>'Key Stage 2'!Q9</f>
        <v>#N/A</v>
      </c>
      <c r="R30" s="184" t="e">
        <f>'Key Stage 2'!R9</f>
        <v>#N/A</v>
      </c>
      <c r="S30" s="184" t="e">
        <f>'Key Stage 2'!S9</f>
        <v>#N/A</v>
      </c>
      <c r="T30" s="184" t="e">
        <f>'Key Stage 2'!T9</f>
        <v>#N/A</v>
      </c>
      <c r="U30" s="184" t="e">
        <f>'Key Stage 2'!U9</f>
        <v>#N/A</v>
      </c>
      <c r="V30" s="184" t="e">
        <f>'Key Stage 2'!V9</f>
        <v>#N/A</v>
      </c>
      <c r="W30" s="184" t="e">
        <f>'Key Stage 2'!W9</f>
        <v>#N/A</v>
      </c>
      <c r="X30" s="184" t="e">
        <f>'Key Stage 2'!X9</f>
        <v>#N/A</v>
      </c>
      <c r="Y30" s="184" t="e">
        <f>'Key Stage 2'!Y9</f>
        <v>#N/A</v>
      </c>
      <c r="Z30" s="184" t="str">
        <f>'Key Stage 2'!Z9</f>
        <v>upper 2019</v>
      </c>
    </row>
    <row r="31" spans="1:26" ht="18" x14ac:dyDescent="0.2">
      <c r="A31" s="450"/>
      <c r="B31" s="201" t="s">
        <v>32</v>
      </c>
      <c r="C31" s="166" t="s">
        <v>95</v>
      </c>
      <c r="D31" s="211">
        <f>Phonics!I7</f>
        <v>0</v>
      </c>
      <c r="E31" s="212"/>
      <c r="F31" s="247"/>
      <c r="G31" s="212"/>
      <c r="H31" s="212"/>
      <c r="I31" s="247"/>
      <c r="J31" s="212"/>
      <c r="K31" s="212"/>
      <c r="L31" s="247"/>
      <c r="M31" s="218"/>
      <c r="N31" s="218"/>
      <c r="O31" s="218"/>
      <c r="Q31" s="184" t="e">
        <f>'Key Stage 2'!Q10</f>
        <v>#N/A</v>
      </c>
      <c r="R31" s="184" t="e">
        <f>'Key Stage 2'!R10</f>
        <v>#N/A</v>
      </c>
      <c r="S31" s="184" t="e">
        <f>'Key Stage 2'!S10</f>
        <v>#N/A</v>
      </c>
      <c r="T31" s="184" t="e">
        <f>'Key Stage 2'!T10</f>
        <v>#N/A</v>
      </c>
      <c r="U31" s="184" t="e">
        <f>'Key Stage 2'!U10</f>
        <v>#N/A</v>
      </c>
      <c r="V31" s="184" t="e">
        <f>'Key Stage 2'!V10</f>
        <v>#N/A</v>
      </c>
      <c r="W31" s="184" t="e">
        <f>'Key Stage 2'!W10</f>
        <v>#N/A</v>
      </c>
      <c r="X31" s="184" t="e">
        <f>'Key Stage 2'!X10</f>
        <v>#N/A</v>
      </c>
      <c r="Y31" s="184" t="e">
        <f>'Key Stage 2'!Y10</f>
        <v>#N/A</v>
      </c>
      <c r="Z31" s="184" t="str">
        <f>'Key Stage 2'!Z10</f>
        <v>lower 2019</v>
      </c>
    </row>
    <row r="32" spans="1:26" ht="18" x14ac:dyDescent="0.2">
      <c r="A32" s="450"/>
      <c r="B32" s="201"/>
      <c r="C32" s="166"/>
      <c r="D32" s="213" t="s">
        <v>45</v>
      </c>
      <c r="E32" s="255" t="s">
        <v>46</v>
      </c>
      <c r="F32" s="247"/>
      <c r="G32" s="213" t="s">
        <v>45</v>
      </c>
      <c r="H32" s="255" t="s">
        <v>46</v>
      </c>
      <c r="I32" s="167"/>
      <c r="J32" s="213" t="s">
        <v>45</v>
      </c>
      <c r="K32" s="255" t="s">
        <v>46</v>
      </c>
      <c r="L32" s="167"/>
      <c r="M32" s="213" t="s">
        <v>45</v>
      </c>
      <c r="N32" s="214" t="s">
        <v>46</v>
      </c>
      <c r="O32" s="214" t="s">
        <v>45</v>
      </c>
      <c r="Q32" s="184" t="e">
        <f>'Key Stage 2'!Q11</f>
        <v>#N/A</v>
      </c>
      <c r="R32" s="184" t="e">
        <f>'Key Stage 2'!R11</f>
        <v>#N/A</v>
      </c>
      <c r="S32" s="184" t="e">
        <f>'Key Stage 2'!S11</f>
        <v>#N/A</v>
      </c>
      <c r="T32" s="184" t="e">
        <f>'Key Stage 2'!T11</f>
        <v>#N/A</v>
      </c>
      <c r="U32" s="184" t="e">
        <f>'Key Stage 2'!U11</f>
        <v>#N/A</v>
      </c>
      <c r="V32" s="184" t="e">
        <f>'Key Stage 2'!V11</f>
        <v>#N/A</v>
      </c>
      <c r="W32" s="184" t="e">
        <f>'Key Stage 2'!W11</f>
        <v>#N/A</v>
      </c>
      <c r="X32" s="184" t="e">
        <f>'Key Stage 2'!X11</f>
        <v>#N/A</v>
      </c>
      <c r="Y32" s="184" t="e">
        <f>'Key Stage 2'!Y11</f>
        <v>#N/A</v>
      </c>
      <c r="Z32" s="184" t="str">
        <f>'Key Stage 2'!Z11</f>
        <v>upper 2020</v>
      </c>
    </row>
    <row r="33" spans="1:26" ht="18" x14ac:dyDescent="0.2">
      <c r="A33" s="450"/>
      <c r="B33" s="201" t="s">
        <v>38</v>
      </c>
      <c r="C33" s="166" t="s">
        <v>51</v>
      </c>
      <c r="D33" s="215">
        <f>'Key Stage 1'!E14</f>
        <v>0</v>
      </c>
      <c r="E33" s="257">
        <f>'Key Stage 1'!F14</f>
        <v>0</v>
      </c>
      <c r="F33" s="189"/>
      <c r="G33" s="215">
        <f>'Key Stage 1'!G14</f>
        <v>0</v>
      </c>
      <c r="H33" s="256">
        <f>'Key Stage 1'!H14</f>
        <v>0</v>
      </c>
      <c r="I33" s="189"/>
      <c r="J33" s="215">
        <f>'Key Stage 1'!I14</f>
        <v>0</v>
      </c>
      <c r="K33" s="256">
        <f>'Key Stage 1'!J14</f>
        <v>0</v>
      </c>
      <c r="L33" s="189"/>
      <c r="M33" s="260"/>
      <c r="N33" s="220"/>
      <c r="O33" s="216">
        <f>'Key Stage 1'!K14</f>
        <v>0</v>
      </c>
      <c r="Q33" s="184" t="e">
        <f>'Key Stage 2'!Q12</f>
        <v>#N/A</v>
      </c>
      <c r="R33" s="184" t="e">
        <f>'Key Stage 2'!R12</f>
        <v>#N/A</v>
      </c>
      <c r="S33" s="184" t="e">
        <f>'Key Stage 2'!S12</f>
        <v>#N/A</v>
      </c>
      <c r="T33" s="184" t="e">
        <f>'Key Stage 2'!T12</f>
        <v>#N/A</v>
      </c>
      <c r="U33" s="184" t="e">
        <f>'Key Stage 2'!U12</f>
        <v>#N/A</v>
      </c>
      <c r="V33" s="184" t="e">
        <f>'Key Stage 2'!V12</f>
        <v>#N/A</v>
      </c>
      <c r="W33" s="184" t="e">
        <f>'Key Stage 2'!W12</f>
        <v>#N/A</v>
      </c>
      <c r="X33" s="184" t="e">
        <f>'Key Stage 2'!X12</f>
        <v>#N/A</v>
      </c>
      <c r="Y33" s="184" t="e">
        <f>'Key Stage 2'!Y12</f>
        <v>#N/A</v>
      </c>
      <c r="Z33" s="184" t="str">
        <f>'Key Stage 2'!Z12</f>
        <v>lower 2020</v>
      </c>
    </row>
    <row r="34" spans="1:26" ht="18" x14ac:dyDescent="0.2">
      <c r="A34" s="450"/>
      <c r="B34" s="201" t="s">
        <v>53</v>
      </c>
      <c r="C34" s="166" t="s">
        <v>51</v>
      </c>
      <c r="D34" s="246">
        <f>'Key Stage 2'!E14</f>
        <v>0</v>
      </c>
      <c r="E34" s="209">
        <f>'Key Stage 2'!F14</f>
        <v>0</v>
      </c>
      <c r="F34" s="197"/>
      <c r="G34" s="245">
        <f>'Key Stage 2'!G14</f>
        <v>0</v>
      </c>
      <c r="H34" s="245">
        <f>'Key Stage 2'!H14</f>
        <v>0</v>
      </c>
      <c r="I34" s="189"/>
      <c r="J34" s="245">
        <f>'Key Stage 2'!I14</f>
        <v>0</v>
      </c>
      <c r="K34" s="245">
        <f>'Key Stage 2'!J14</f>
        <v>0</v>
      </c>
      <c r="L34" s="189"/>
      <c r="M34" s="209">
        <f>'Key Stage 2'!K14</f>
        <v>0</v>
      </c>
      <c r="N34" s="209">
        <f>'Key Stage 2'!L14</f>
        <v>0</v>
      </c>
      <c r="O34" s="209">
        <f>'Key Stage 2'!M14</f>
        <v>0</v>
      </c>
      <c r="Q34" s="184" t="e">
        <f>'Key Stage 2'!Q13</f>
        <v>#N/A</v>
      </c>
      <c r="R34" s="184" t="e">
        <f>'Key Stage 2'!R13</f>
        <v>#N/A</v>
      </c>
      <c r="S34" s="184" t="e">
        <f>'Key Stage 2'!S13</f>
        <v>#N/A</v>
      </c>
      <c r="T34" s="184" t="e">
        <f>'Key Stage 2'!T13</f>
        <v>#N/A</v>
      </c>
      <c r="U34" s="184" t="e">
        <f>'Key Stage 2'!U13</f>
        <v>#N/A</v>
      </c>
      <c r="V34" s="184" t="e">
        <f>'Key Stage 2'!V13</f>
        <v>#N/A</v>
      </c>
      <c r="W34" s="184" t="e">
        <f>'Key Stage 2'!W13</f>
        <v>#N/A</v>
      </c>
      <c r="X34" s="184" t="e">
        <f>'Key Stage 2'!X13</f>
        <v>#N/A</v>
      </c>
      <c r="Y34" s="184" t="e">
        <f>'Key Stage 2'!Y13</f>
        <v>#N/A</v>
      </c>
      <c r="Z34" s="184" t="str">
        <f>'Key Stage 2'!Z13</f>
        <v>upper 2021</v>
      </c>
    </row>
    <row r="35" spans="1:26" ht="18" x14ac:dyDescent="0.2">
      <c r="A35" s="450"/>
      <c r="B35" s="201" t="s">
        <v>81</v>
      </c>
      <c r="C35" s="166" t="s">
        <v>69</v>
      </c>
      <c r="D35" s="457">
        <f>'KS2 VA Progress'!C8</f>
        <v>0</v>
      </c>
      <c r="E35" s="458"/>
      <c r="F35" s="247"/>
      <c r="G35" s="457">
        <f>'KS2 VA Progress'!E8</f>
        <v>0</v>
      </c>
      <c r="H35" s="458"/>
      <c r="I35" s="247"/>
      <c r="J35" s="457">
        <f>'KS2 VA Progress'!G8</f>
        <v>0</v>
      </c>
      <c r="K35" s="458"/>
      <c r="L35" s="247"/>
      <c r="M35" s="186"/>
      <c r="N35" s="186"/>
      <c r="O35" s="186"/>
      <c r="Q35" s="184" t="e">
        <f>'Key Stage 2'!Q14</f>
        <v>#N/A</v>
      </c>
      <c r="R35" s="184" t="e">
        <f>'Key Stage 2'!R14</f>
        <v>#N/A</v>
      </c>
      <c r="S35" s="184" t="e">
        <f>'Key Stage 2'!S14</f>
        <v>#N/A</v>
      </c>
      <c r="T35" s="184" t="e">
        <f>'Key Stage 2'!T14</f>
        <v>#N/A</v>
      </c>
      <c r="U35" s="184" t="e">
        <f>'Key Stage 2'!U14</f>
        <v>#N/A</v>
      </c>
      <c r="V35" s="184" t="e">
        <f>'Key Stage 2'!V14</f>
        <v>#N/A</v>
      </c>
      <c r="W35" s="184" t="e">
        <f>'Key Stage 2'!W14</f>
        <v>#N/A</v>
      </c>
      <c r="X35" s="184" t="e">
        <f>'Key Stage 2'!X14</f>
        <v>#N/A</v>
      </c>
      <c r="Y35" s="184" t="e">
        <f>'Key Stage 2'!Y14</f>
        <v>#N/A</v>
      </c>
      <c r="Z35" s="184" t="str">
        <f>'Key Stage 2'!Z14</f>
        <v>lower 2021</v>
      </c>
    </row>
    <row r="36" spans="1:26" ht="18" x14ac:dyDescent="0.2">
      <c r="A36" s="252"/>
      <c r="B36" s="253"/>
      <c r="C36" s="157"/>
      <c r="D36" s="254"/>
      <c r="E36" s="221"/>
      <c r="F36" s="247"/>
      <c r="G36" s="254"/>
      <c r="H36" s="221"/>
      <c r="I36" s="247"/>
      <c r="J36" s="254"/>
      <c r="K36" s="221"/>
      <c r="L36" s="247"/>
      <c r="M36" s="186"/>
      <c r="N36" s="186"/>
      <c r="O36" s="186"/>
      <c r="Q36" s="184" t="e">
        <f>'Key Stage 2'!Q15</f>
        <v>#N/A</v>
      </c>
      <c r="R36" s="184" t="e">
        <f>'Key Stage 2'!R15</f>
        <v>#N/A</v>
      </c>
      <c r="S36" s="184" t="e">
        <f>'Key Stage 2'!S15</f>
        <v>#N/A</v>
      </c>
      <c r="T36" s="184" t="e">
        <f>'Key Stage 2'!T15</f>
        <v>#N/A</v>
      </c>
      <c r="U36" s="184" t="e">
        <f>'Key Stage 2'!U15</f>
        <v>#N/A</v>
      </c>
      <c r="V36" s="184" t="e">
        <f>'Key Stage 2'!V15</f>
        <v>#N/A</v>
      </c>
      <c r="W36" s="184" t="e">
        <f>'Key Stage 2'!W15</f>
        <v>#N/A</v>
      </c>
      <c r="X36" s="184" t="e">
        <f>'Key Stage 2'!X15</f>
        <v>#N/A</v>
      </c>
      <c r="Y36" s="184" t="e">
        <f>'Key Stage 2'!Y15</f>
        <v>#N/A</v>
      </c>
      <c r="Z36" s="184" t="str">
        <f>'Key Stage 2'!Z15</f>
        <v>upper 2022</v>
      </c>
    </row>
    <row r="37" spans="1:26" ht="18" x14ac:dyDescent="0.2">
      <c r="A37" s="248"/>
      <c r="B37" s="201"/>
      <c r="C37" s="166"/>
      <c r="D37" s="214" t="s">
        <v>91</v>
      </c>
      <c r="E37" s="255" t="s">
        <v>92</v>
      </c>
      <c r="F37" s="247"/>
      <c r="G37" s="213" t="s">
        <v>25</v>
      </c>
      <c r="H37" s="255"/>
      <c r="I37" s="247"/>
      <c r="J37" s="213" t="s">
        <v>93</v>
      </c>
      <c r="K37" s="255" t="s">
        <v>94</v>
      </c>
      <c r="L37" s="247"/>
      <c r="M37" s="186"/>
      <c r="N37" s="186"/>
      <c r="O37" s="186"/>
      <c r="Q37" s="184" t="e">
        <f>'Key Stage 2'!Q16</f>
        <v>#N/A</v>
      </c>
      <c r="R37" s="184" t="e">
        <f>'Key Stage 2'!R16</f>
        <v>#N/A</v>
      </c>
      <c r="S37" s="184" t="e">
        <f>'Key Stage 2'!S16</f>
        <v>#N/A</v>
      </c>
      <c r="T37" s="184" t="e">
        <f>'Key Stage 2'!T16</f>
        <v>#N/A</v>
      </c>
      <c r="U37" s="184" t="e">
        <f>'Key Stage 2'!U16</f>
        <v>#N/A</v>
      </c>
      <c r="V37" s="184" t="e">
        <f>'Key Stage 2'!V16</f>
        <v>#N/A</v>
      </c>
      <c r="W37" s="184" t="e">
        <f>'Key Stage 2'!W16</f>
        <v>#N/A</v>
      </c>
      <c r="X37" s="184" t="e">
        <f>'Key Stage 2'!X16</f>
        <v>#N/A</v>
      </c>
      <c r="Y37" s="184" t="e">
        <f>'Key Stage 2'!Y16</f>
        <v>#N/A</v>
      </c>
      <c r="Z37" s="184" t="str">
        <f>'Key Stage 2'!Z16</f>
        <v>lower 2022</v>
      </c>
    </row>
    <row r="38" spans="1:26" ht="18" x14ac:dyDescent="0.2">
      <c r="A38" s="450">
        <v>2023</v>
      </c>
      <c r="B38" s="201" t="s">
        <v>13</v>
      </c>
      <c r="C38" s="166" t="s">
        <v>469</v>
      </c>
      <c r="D38" s="215">
        <f>'EYFS Attainment'!D18</f>
        <v>0</v>
      </c>
      <c r="E38" s="215">
        <f>'EYFS Attainment'!E18</f>
        <v>0</v>
      </c>
      <c r="F38" s="189" t="s">
        <v>80</v>
      </c>
      <c r="G38" s="215">
        <f>'EYFS Attainment'!F18</f>
        <v>0</v>
      </c>
      <c r="H38" s="389"/>
      <c r="I38" s="189" t="s">
        <v>80</v>
      </c>
      <c r="J38" s="216">
        <f>'EYFS Attainment'!H18</f>
        <v>0</v>
      </c>
      <c r="K38" s="216">
        <f>'EYFS Attainment'!I18</f>
        <v>0</v>
      </c>
      <c r="L38" s="189" t="s">
        <v>80</v>
      </c>
      <c r="M38" s="266"/>
      <c r="N38" s="218"/>
      <c r="O38" s="218"/>
      <c r="Q38" s="184"/>
      <c r="R38" s="184"/>
      <c r="S38" s="184"/>
      <c r="T38" s="184"/>
      <c r="U38" s="184"/>
      <c r="V38" s="184"/>
      <c r="W38" s="184"/>
      <c r="X38" s="184"/>
      <c r="Y38" s="184"/>
      <c r="Z38" s="184"/>
    </row>
    <row r="39" spans="1:26" ht="18" x14ac:dyDescent="0.2">
      <c r="A39" s="451"/>
      <c r="B39" s="201" t="s">
        <v>32</v>
      </c>
      <c r="C39" s="166" t="s">
        <v>441</v>
      </c>
      <c r="D39" s="211">
        <f>Phonics!K7</f>
        <v>0</v>
      </c>
      <c r="E39" s="267"/>
      <c r="F39" s="247"/>
      <c r="G39" s="263"/>
      <c r="H39" s="212"/>
      <c r="I39" s="247"/>
      <c r="J39" s="263"/>
      <c r="K39" s="212"/>
      <c r="L39" s="247"/>
      <c r="M39" s="263"/>
      <c r="N39" s="218"/>
      <c r="O39" s="218"/>
      <c r="Q39" s="184"/>
      <c r="R39" s="184"/>
      <c r="S39" s="184"/>
      <c r="T39" s="184"/>
      <c r="U39" s="184"/>
      <c r="V39" s="184"/>
      <c r="W39" s="184"/>
      <c r="X39" s="184"/>
      <c r="Y39" s="184"/>
      <c r="Z39" s="184"/>
    </row>
    <row r="40" spans="1:26" ht="18" x14ac:dyDescent="0.2">
      <c r="A40" s="451"/>
      <c r="B40" s="201"/>
      <c r="C40" s="166"/>
      <c r="D40" s="167" t="s">
        <v>45</v>
      </c>
      <c r="E40" s="213" t="s">
        <v>46</v>
      </c>
      <c r="F40" s="167"/>
      <c r="G40" s="247" t="s">
        <v>45</v>
      </c>
      <c r="H40" s="214" t="s">
        <v>46</v>
      </c>
      <c r="I40" s="167"/>
      <c r="J40" s="167" t="s">
        <v>45</v>
      </c>
      <c r="K40" s="214" t="s">
        <v>46</v>
      </c>
      <c r="L40" s="167"/>
      <c r="M40" s="167" t="s">
        <v>45</v>
      </c>
      <c r="N40" s="214" t="s">
        <v>46</v>
      </c>
      <c r="O40" s="214" t="s">
        <v>45</v>
      </c>
      <c r="Q40" s="184"/>
      <c r="R40" s="184"/>
      <c r="S40" s="184"/>
      <c r="T40" s="184"/>
      <c r="U40" s="184"/>
      <c r="V40" s="184"/>
      <c r="W40" s="184"/>
      <c r="X40" s="184"/>
      <c r="Y40" s="184"/>
      <c r="Z40" s="184"/>
    </row>
    <row r="41" spans="1:26" ht="18" x14ac:dyDescent="0.2">
      <c r="A41" s="451"/>
      <c r="B41" s="201" t="s">
        <v>38</v>
      </c>
      <c r="C41" s="166" t="s">
        <v>434</v>
      </c>
      <c r="D41" s="215">
        <f>'Key Stage 1'!E16</f>
        <v>0</v>
      </c>
      <c r="E41" s="215">
        <f>'Key Stage 1'!F16</f>
        <v>0</v>
      </c>
      <c r="F41" s="189" t="s">
        <v>80</v>
      </c>
      <c r="G41" s="216">
        <f>'Key Stage 1'!G16</f>
        <v>0</v>
      </c>
      <c r="H41" s="216">
        <f>'Key Stage 1'!H16</f>
        <v>0</v>
      </c>
      <c r="I41" s="189" t="s">
        <v>80</v>
      </c>
      <c r="J41" s="216">
        <f>'Key Stage 1'!I16</f>
        <v>0</v>
      </c>
      <c r="K41" s="216">
        <f>'Key Stage 1'!J16</f>
        <v>0</v>
      </c>
      <c r="L41" s="189" t="s">
        <v>80</v>
      </c>
      <c r="M41" s="264"/>
      <c r="N41" s="220"/>
      <c r="O41" s="216">
        <f>'Key Stage 1'!K16</f>
        <v>0</v>
      </c>
      <c r="Q41" s="184"/>
      <c r="R41" s="184"/>
      <c r="S41" s="184"/>
      <c r="T41" s="184"/>
      <c r="U41" s="184"/>
      <c r="V41" s="184"/>
      <c r="W41" s="184"/>
      <c r="X41" s="184"/>
      <c r="Y41" s="184"/>
      <c r="Z41" s="184"/>
    </row>
    <row r="42" spans="1:26" ht="18" x14ac:dyDescent="0.2">
      <c r="A42" s="451"/>
      <c r="B42" s="201" t="s">
        <v>53</v>
      </c>
      <c r="C42" s="166" t="s">
        <v>434</v>
      </c>
      <c r="D42" s="211">
        <f>'Key Stage 2'!E16</f>
        <v>0</v>
      </c>
      <c r="E42" s="211">
        <f>'Key Stage 2'!F16</f>
        <v>0</v>
      </c>
      <c r="F42" s="189" t="s">
        <v>80</v>
      </c>
      <c r="G42" s="209">
        <f>'Key Stage 2'!G16</f>
        <v>0</v>
      </c>
      <c r="H42" s="209">
        <f>'Key Stage 2'!H16</f>
        <v>0</v>
      </c>
      <c r="I42" s="189" t="s">
        <v>80</v>
      </c>
      <c r="J42" s="209">
        <f>'Key Stage 2'!I16</f>
        <v>0</v>
      </c>
      <c r="K42" s="209">
        <f>'Key Stage 2'!J16</f>
        <v>0</v>
      </c>
      <c r="L42" s="189" t="s">
        <v>80</v>
      </c>
      <c r="M42" s="209">
        <f>'Key Stage 2'!K16</f>
        <v>0</v>
      </c>
      <c r="N42" s="209">
        <f>'Key Stage 2'!L16</f>
        <v>0</v>
      </c>
      <c r="O42" s="209">
        <f>'Key Stage 2'!M16</f>
        <v>0</v>
      </c>
      <c r="Q42" s="184"/>
      <c r="R42" s="184"/>
      <c r="S42" s="184"/>
      <c r="T42" s="184"/>
      <c r="U42" s="184"/>
      <c r="V42" s="184"/>
      <c r="W42" s="184"/>
      <c r="X42" s="184"/>
      <c r="Y42" s="184"/>
      <c r="Z42" s="184"/>
    </row>
    <row r="43" spans="1:26" ht="18" x14ac:dyDescent="0.2">
      <c r="A43" s="451"/>
      <c r="B43" s="201" t="s">
        <v>81</v>
      </c>
      <c r="C43" s="166" t="s">
        <v>436</v>
      </c>
      <c r="D43" s="452">
        <f>'KS2 VA Progress'!C9</f>
        <v>0</v>
      </c>
      <c r="E43" s="453"/>
      <c r="F43" s="247" t="s">
        <v>80</v>
      </c>
      <c r="G43" s="452">
        <f>'KS2 VA Progress'!E9</f>
        <v>0</v>
      </c>
      <c r="H43" s="453"/>
      <c r="I43" s="247" t="s">
        <v>80</v>
      </c>
      <c r="J43" s="452">
        <f>'KS2 VA Progress'!G9</f>
        <v>0</v>
      </c>
      <c r="K43" s="453"/>
      <c r="L43" s="247" t="s">
        <v>80</v>
      </c>
      <c r="Q43" s="184"/>
      <c r="R43" s="184"/>
      <c r="S43" s="184"/>
      <c r="T43" s="184"/>
      <c r="U43" s="184"/>
      <c r="V43" s="184"/>
      <c r="W43" s="184"/>
      <c r="X43" s="184"/>
      <c r="Y43" s="184"/>
      <c r="Z43" s="184"/>
    </row>
    <row r="44" spans="1:26" x14ac:dyDescent="0.2">
      <c r="Q44" s="184"/>
      <c r="R44" s="184"/>
      <c r="S44" s="184"/>
      <c r="T44" s="184"/>
      <c r="U44" s="184"/>
      <c r="V44" s="184"/>
      <c r="W44" s="184"/>
      <c r="X44" s="184"/>
      <c r="Y44" s="184"/>
      <c r="Z44" s="184"/>
    </row>
    <row r="45" spans="1:26" x14ac:dyDescent="0.2">
      <c r="Q45" s="184"/>
      <c r="R45" s="184"/>
      <c r="S45" s="184"/>
      <c r="T45" s="184"/>
      <c r="U45" s="184"/>
      <c r="V45" s="184"/>
      <c r="W45" s="184"/>
      <c r="X45" s="184"/>
      <c r="Y45" s="184"/>
      <c r="Z45" s="184"/>
    </row>
    <row r="46" spans="1:26" x14ac:dyDescent="0.2">
      <c r="Q46" s="184"/>
      <c r="R46" s="184"/>
      <c r="S46" s="184"/>
      <c r="T46" s="184"/>
      <c r="U46" s="184"/>
      <c r="V46" s="184"/>
      <c r="W46" s="184"/>
      <c r="X46" s="184"/>
      <c r="Y46" s="184"/>
      <c r="Z46" s="184"/>
    </row>
  </sheetData>
  <sheetProtection formatCells="0"/>
  <mergeCells count="28">
    <mergeCell ref="B4:C4"/>
    <mergeCell ref="D4:E4"/>
    <mergeCell ref="G4:H4"/>
    <mergeCell ref="J4:K4"/>
    <mergeCell ref="A30:A35"/>
    <mergeCell ref="D35:E35"/>
    <mergeCell ref="G35:H35"/>
    <mergeCell ref="J35:K35"/>
    <mergeCell ref="J27:K27"/>
    <mergeCell ref="A22:A27"/>
    <mergeCell ref="D27:E27"/>
    <mergeCell ref="G27:H27"/>
    <mergeCell ref="A38:A43"/>
    <mergeCell ref="D43:E43"/>
    <mergeCell ref="G43:H43"/>
    <mergeCell ref="J43:K43"/>
    <mergeCell ref="M4:N4"/>
    <mergeCell ref="A14:A19"/>
    <mergeCell ref="D19:E19"/>
    <mergeCell ref="G19:H19"/>
    <mergeCell ref="J19:K19"/>
    <mergeCell ref="D12:E12"/>
    <mergeCell ref="G12:H12"/>
    <mergeCell ref="J12:K12"/>
    <mergeCell ref="A6:A11"/>
    <mergeCell ref="D11:E11"/>
    <mergeCell ref="G11:H11"/>
    <mergeCell ref="J11:K11"/>
  </mergeCells>
  <conditionalFormatting sqref="D7">
    <cfRule type="cellIs" dxfId="852" priority="186" stopIfTrue="1" operator="between">
      <formula>R14</formula>
      <formula>R15</formula>
    </cfRule>
    <cfRule type="cellIs" dxfId="851" priority="185" stopIfTrue="1" operator="lessThanOrEqual">
      <formula>R15</formula>
    </cfRule>
    <cfRule type="cellIs" dxfId="850" priority="184" stopIfTrue="1" operator="greaterThanOrEqual">
      <formula>R14</formula>
    </cfRule>
  </conditionalFormatting>
  <conditionalFormatting sqref="D15">
    <cfRule type="cellIs" dxfId="849" priority="183" stopIfTrue="1" operator="between">
      <formula>T14</formula>
      <formula>T15</formula>
    </cfRule>
    <cfRule type="cellIs" dxfId="848" priority="182" stopIfTrue="1" operator="lessThanOrEqual">
      <formula>T15</formula>
    </cfRule>
    <cfRule type="cellIs" dxfId="847" priority="181" stopIfTrue="1" operator="greaterThanOrEqual">
      <formula>T14</formula>
    </cfRule>
  </conditionalFormatting>
  <conditionalFormatting sqref="D23">
    <cfRule type="cellIs" dxfId="846" priority="178" stopIfTrue="1" operator="greaterThanOrEqual">
      <formula>V14</formula>
    </cfRule>
    <cfRule type="cellIs" dxfId="845" priority="179" stopIfTrue="1" operator="lessThanOrEqual">
      <formula>V15</formula>
    </cfRule>
    <cfRule type="cellIs" dxfId="844" priority="180" stopIfTrue="1" operator="between">
      <formula>V14</formula>
      <formula>V15</formula>
    </cfRule>
  </conditionalFormatting>
  <conditionalFormatting sqref="D31">
    <cfRule type="cellIs" dxfId="843" priority="113" stopIfTrue="1" operator="lessThanOrEqual">
      <formula>X15</formula>
    </cfRule>
    <cfRule type="cellIs" dxfId="842" priority="114" stopIfTrue="1" operator="between">
      <formula>X14</formula>
      <formula>X15</formula>
    </cfRule>
    <cfRule type="cellIs" dxfId="841" priority="112" stopIfTrue="1" operator="greaterThanOrEqual">
      <formula>X14</formula>
    </cfRule>
  </conditionalFormatting>
  <conditionalFormatting sqref="D39">
    <cfRule type="cellIs" dxfId="840" priority="35" stopIfTrue="1" operator="lessThanOrEqual">
      <formula>Z15</formula>
    </cfRule>
    <cfRule type="cellIs" dxfId="839" priority="34" stopIfTrue="1" operator="greaterThanOrEqual">
      <formula>Z14</formula>
    </cfRule>
    <cfRule type="cellIs" dxfId="838" priority="36" stopIfTrue="1" operator="between">
      <formula>Z14</formula>
      <formula>Z15</formula>
    </cfRule>
  </conditionalFormatting>
  <conditionalFormatting sqref="D6:E6">
    <cfRule type="cellIs" dxfId="837" priority="441" stopIfTrue="1" operator="between">
      <formula>Q2</formula>
      <formula>Q3</formula>
    </cfRule>
    <cfRule type="cellIs" dxfId="836" priority="439" stopIfTrue="1" operator="greaterThanOrEqual">
      <formula>Q2</formula>
    </cfRule>
    <cfRule type="cellIs" dxfId="835" priority="440" stopIfTrue="1" operator="lessThanOrEqual">
      <formula>Q3</formula>
    </cfRule>
  </conditionalFormatting>
  <conditionalFormatting sqref="D9:E9">
    <cfRule type="cellIs" dxfId="834" priority="382" stopIfTrue="1" operator="greaterThanOrEqual">
      <formula>Q17</formula>
    </cfRule>
    <cfRule type="cellIs" dxfId="833" priority="383" stopIfTrue="1" operator="lessThanOrEqual">
      <formula>Q18</formula>
    </cfRule>
    <cfRule type="cellIs" dxfId="832" priority="384" stopIfTrue="1" operator="between">
      <formula>Q17</formula>
      <formula>Q18</formula>
    </cfRule>
  </conditionalFormatting>
  <conditionalFormatting sqref="D10:E10">
    <cfRule type="cellIs" dxfId="831" priority="296" stopIfTrue="1" operator="lessThanOrEqual">
      <formula>Q29</formula>
    </cfRule>
    <cfRule type="cellIs" dxfId="830" priority="297" stopIfTrue="1" operator="between">
      <formula>Q28</formula>
      <formula>Q29</formula>
    </cfRule>
    <cfRule type="cellIs" dxfId="829" priority="295" stopIfTrue="1" operator="greaterThanOrEqual">
      <formula>Q28</formula>
    </cfRule>
  </conditionalFormatting>
  <conditionalFormatting sqref="D14:E14">
    <cfRule type="cellIs" dxfId="828" priority="437" stopIfTrue="1" operator="lessThanOrEqual">
      <formula>Q5</formula>
    </cfRule>
    <cfRule type="cellIs" dxfId="827" priority="438" stopIfTrue="1" operator="between">
      <formula>Q4</formula>
      <formula>Q5</formula>
    </cfRule>
    <cfRule type="cellIs" dxfId="826" priority="436" stopIfTrue="1" operator="greaterThanOrEqual">
      <formula>Q4</formula>
    </cfRule>
  </conditionalFormatting>
  <conditionalFormatting sqref="D17:E17">
    <cfRule type="cellIs" dxfId="825" priority="374" stopIfTrue="1" operator="lessThanOrEqual">
      <formula>Q20</formula>
    </cfRule>
    <cfRule type="cellIs" dxfId="824" priority="373" stopIfTrue="1" operator="greaterThanOrEqual">
      <formula>Q19</formula>
    </cfRule>
    <cfRule type="cellIs" dxfId="823" priority="375" stopIfTrue="1" operator="between">
      <formula>Q19</formula>
      <formula>Q20</formula>
    </cfRule>
  </conditionalFormatting>
  <conditionalFormatting sqref="D18:E18">
    <cfRule type="cellIs" dxfId="822" priority="294" stopIfTrue="1" operator="between">
      <formula>Q30</formula>
      <formula>Q31</formula>
    </cfRule>
    <cfRule type="cellIs" dxfId="821" priority="293" stopIfTrue="1" operator="lessThanOrEqual">
      <formula>Q31</formula>
    </cfRule>
    <cfRule type="cellIs" dxfId="820" priority="292" stopIfTrue="1" operator="greaterThanOrEqual">
      <formula>Q30</formula>
    </cfRule>
  </conditionalFormatting>
  <conditionalFormatting sqref="D22:E22">
    <cfRule type="cellIs" dxfId="819" priority="406" stopIfTrue="1" operator="greaterThanOrEqual">
      <formula>Q6</formula>
    </cfRule>
    <cfRule type="cellIs" dxfId="818" priority="408" stopIfTrue="1" operator="between">
      <formula>Q6</formula>
      <formula>Q7</formula>
    </cfRule>
    <cfRule type="cellIs" dxfId="817" priority="407" stopIfTrue="1" operator="lessThanOrEqual">
      <formula>Q7</formula>
    </cfRule>
  </conditionalFormatting>
  <conditionalFormatting sqref="D25:E25">
    <cfRule type="cellIs" dxfId="816" priority="364" stopIfTrue="1" operator="greaterThanOrEqual">
      <formula>Q21</formula>
    </cfRule>
    <cfRule type="cellIs" dxfId="815" priority="366" stopIfTrue="1" operator="between">
      <formula>Q21</formula>
      <formula>Q22</formula>
    </cfRule>
    <cfRule type="cellIs" dxfId="814" priority="365" stopIfTrue="1" operator="lessThanOrEqual">
      <formula>Q22</formula>
    </cfRule>
  </conditionalFormatting>
  <conditionalFormatting sqref="D26:E26">
    <cfRule type="cellIs" dxfId="813" priority="95" stopIfTrue="1" operator="lessThanOrEqual">
      <formula>Q33</formula>
    </cfRule>
    <cfRule type="cellIs" dxfId="812" priority="96" stopIfTrue="1" operator="between">
      <formula>Q32</formula>
      <formula>Q33</formula>
    </cfRule>
    <cfRule type="cellIs" dxfId="811" priority="94" stopIfTrue="1" operator="greaterThanOrEqual">
      <formula>Q32</formula>
    </cfRule>
  </conditionalFormatting>
  <conditionalFormatting sqref="D30:E30">
    <cfRule type="cellIs" dxfId="810" priority="172" stopIfTrue="1" operator="greaterThanOrEqual">
      <formula>Q8</formula>
    </cfRule>
    <cfRule type="cellIs" dxfId="809" priority="173" stopIfTrue="1" operator="lessThanOrEqual">
      <formula>Q9</formula>
    </cfRule>
    <cfRule type="cellIs" dxfId="808" priority="174" stopIfTrue="1" operator="between">
      <formula>Q8</formula>
      <formula>Q9</formula>
    </cfRule>
  </conditionalFormatting>
  <conditionalFormatting sqref="D33:E33">
    <cfRule type="cellIs" dxfId="807" priority="103" stopIfTrue="1" operator="greaterThanOrEqual">
      <formula>Q23</formula>
    </cfRule>
    <cfRule type="cellIs" dxfId="806" priority="105" stopIfTrue="1" operator="between">
      <formula>Q23</formula>
      <formula>Q24</formula>
    </cfRule>
    <cfRule type="cellIs" dxfId="805" priority="104" stopIfTrue="1" operator="lessThanOrEqual">
      <formula>Q24</formula>
    </cfRule>
  </conditionalFormatting>
  <conditionalFormatting sqref="D34:E34">
    <cfRule type="cellIs" dxfId="804" priority="78" stopIfTrue="1" operator="between">
      <formula>Q34</formula>
      <formula>Q35</formula>
    </cfRule>
    <cfRule type="cellIs" dxfId="803" priority="77" stopIfTrue="1" operator="lessThanOrEqual">
      <formula>Q35</formula>
    </cfRule>
    <cfRule type="cellIs" dxfId="802" priority="76" stopIfTrue="1" operator="greaterThanOrEqual">
      <formula>Q34</formula>
    </cfRule>
  </conditionalFormatting>
  <conditionalFormatting sqref="D38:E38">
    <cfRule type="cellIs" dxfId="801" priority="68" stopIfTrue="1" operator="lessThanOrEqual">
      <formula>Q11</formula>
    </cfRule>
    <cfRule type="cellIs" dxfId="800" priority="69" stopIfTrue="1" operator="between">
      <formula>Q10</formula>
      <formula>Q11</formula>
    </cfRule>
    <cfRule type="cellIs" dxfId="799" priority="67" stopIfTrue="1" operator="greaterThanOrEqual">
      <formula>Q10</formula>
    </cfRule>
  </conditionalFormatting>
  <conditionalFormatting sqref="D41:E41">
    <cfRule type="cellIs" dxfId="798" priority="56" stopIfTrue="1" operator="lessThanOrEqual">
      <formula>Q24</formula>
    </cfRule>
    <cfRule type="cellIs" dxfId="797" priority="57" stopIfTrue="1" operator="between">
      <formula>Q23</formula>
      <formula>Q24</formula>
    </cfRule>
    <cfRule type="cellIs" dxfId="796" priority="55" stopIfTrue="1" operator="greaterThanOrEqual">
      <formula>Q23</formula>
    </cfRule>
  </conditionalFormatting>
  <conditionalFormatting sqref="D42:E42">
    <cfRule type="cellIs" dxfId="795" priority="47" stopIfTrue="1" operator="lessThanOrEqual">
      <formula>Q37</formula>
    </cfRule>
    <cfRule type="cellIs" dxfId="794" priority="46" stopIfTrue="1" operator="greaterThanOrEqual">
      <formula>Q36</formula>
    </cfRule>
    <cfRule type="cellIs" dxfId="793" priority="48" stopIfTrue="1" operator="between">
      <formula>Q36</formula>
      <formula>Q37</formula>
    </cfRule>
  </conditionalFormatting>
  <conditionalFormatting sqref="G38">
    <cfRule type="cellIs" dxfId="792" priority="1" operator="greaterThanOrEqual">
      <formula>S10</formula>
    </cfRule>
    <cfRule type="cellIs" dxfId="791" priority="3" stopIfTrue="1" operator="between">
      <formula>S10</formula>
      <formula>S11</formula>
    </cfRule>
    <cfRule type="cellIs" dxfId="790" priority="2" operator="lessThanOrEqual">
      <formula>S11</formula>
    </cfRule>
  </conditionalFormatting>
  <conditionalFormatting sqref="G6:H6">
    <cfRule type="cellIs" dxfId="789" priority="417" stopIfTrue="1" operator="between">
      <formula>S2</formula>
      <formula>S3</formula>
    </cfRule>
    <cfRule type="cellIs" dxfId="788" priority="416" stopIfTrue="1" operator="lessThanOrEqual">
      <formula>S3</formula>
    </cfRule>
    <cfRule type="cellIs" dxfId="787" priority="415" stopIfTrue="1" operator="greaterThanOrEqual">
      <formula>S2</formula>
    </cfRule>
  </conditionalFormatting>
  <conditionalFormatting sqref="G9:H9">
    <cfRule type="cellIs" dxfId="786" priority="356" stopIfTrue="1" operator="lessThanOrEqual">
      <formula>S18</formula>
    </cfRule>
    <cfRule type="cellIs" dxfId="785" priority="355" stopIfTrue="1" operator="greaterThanOrEqual">
      <formula>S17</formula>
    </cfRule>
    <cfRule type="cellIs" dxfId="784" priority="357" stopIfTrue="1" operator="between">
      <formula>S17</formula>
      <formula>S18</formula>
    </cfRule>
  </conditionalFormatting>
  <conditionalFormatting sqref="G10:H10">
    <cfRule type="cellIs" dxfId="783" priority="275" stopIfTrue="1" operator="lessThanOrEqual">
      <formula>S29</formula>
    </cfRule>
    <cfRule type="cellIs" dxfId="782" priority="274" stopIfTrue="1" operator="greaterThanOrEqual">
      <formula>S28</formula>
    </cfRule>
    <cfRule type="cellIs" dxfId="781" priority="276" stopIfTrue="1" operator="between">
      <formula>S28</formula>
      <formula>S29</formula>
    </cfRule>
  </conditionalFormatting>
  <conditionalFormatting sqref="G14:H14">
    <cfRule type="cellIs" dxfId="780" priority="425" stopIfTrue="1" operator="lessThanOrEqual">
      <formula>S5</formula>
    </cfRule>
    <cfRule type="cellIs" dxfId="779" priority="426" stopIfTrue="1" operator="between">
      <formula>S4</formula>
      <formula>S5</formula>
    </cfRule>
    <cfRule type="cellIs" dxfId="778" priority="424" stopIfTrue="1" operator="greaterThanOrEqual">
      <formula>S4</formula>
    </cfRule>
  </conditionalFormatting>
  <conditionalFormatting sqref="G17:H17">
    <cfRule type="cellIs" dxfId="777" priority="337" stopIfTrue="1" operator="greaterThanOrEqual">
      <formula>S19</formula>
    </cfRule>
    <cfRule type="cellIs" dxfId="776" priority="339" stopIfTrue="1" operator="between">
      <formula>S19</formula>
      <formula>S20</formula>
    </cfRule>
    <cfRule type="cellIs" dxfId="775" priority="338" stopIfTrue="1" operator="lessThanOrEqual">
      <formula>S20</formula>
    </cfRule>
  </conditionalFormatting>
  <conditionalFormatting sqref="G18:H18">
    <cfRule type="cellIs" dxfId="774" priority="256" stopIfTrue="1" operator="greaterThanOrEqual">
      <formula>S30</formula>
    </cfRule>
    <cfRule type="cellIs" dxfId="773" priority="258" stopIfTrue="1" operator="between">
      <formula>S30</formula>
      <formula>S31</formula>
    </cfRule>
    <cfRule type="cellIs" dxfId="772" priority="257" stopIfTrue="1" operator="lessThanOrEqual">
      <formula>S31</formula>
    </cfRule>
  </conditionalFormatting>
  <conditionalFormatting sqref="G22:H22">
    <cfRule type="cellIs" dxfId="771" priority="390" stopIfTrue="1" operator="between">
      <formula>S6</formula>
      <formula>S7</formula>
    </cfRule>
    <cfRule type="cellIs" dxfId="770" priority="389" stopIfTrue="1" operator="lessThanOrEqual">
      <formula>S7</formula>
    </cfRule>
    <cfRule type="cellIs" dxfId="769" priority="388" stopIfTrue="1" operator="greaterThanOrEqual">
      <formula>S6</formula>
    </cfRule>
  </conditionalFormatting>
  <conditionalFormatting sqref="G25:H25">
    <cfRule type="cellIs" dxfId="768" priority="329" stopIfTrue="1" operator="lessThanOrEqual">
      <formula>S22</formula>
    </cfRule>
    <cfRule type="cellIs" dxfId="767" priority="330" stopIfTrue="1" operator="between">
      <formula>S21</formula>
      <formula>S22</formula>
    </cfRule>
    <cfRule type="cellIs" dxfId="766" priority="328" stopIfTrue="1" operator="greaterThanOrEqual">
      <formula>S21</formula>
    </cfRule>
  </conditionalFormatting>
  <conditionalFormatting sqref="G26:H26">
    <cfRule type="cellIs" dxfId="765" priority="91" stopIfTrue="1" operator="greaterThanOrEqual">
      <formula>S32</formula>
    </cfRule>
    <cfRule type="cellIs" dxfId="764" priority="92" stopIfTrue="1" operator="lessThanOrEqual">
      <formula>S33</formula>
    </cfRule>
    <cfRule type="cellIs" dxfId="763" priority="93" stopIfTrue="1" operator="between">
      <formula>S32</formula>
      <formula>S33</formula>
    </cfRule>
  </conditionalFormatting>
  <conditionalFormatting sqref="G33:H33">
    <cfRule type="cellIs" dxfId="762" priority="101" stopIfTrue="1" operator="lessThanOrEqual">
      <formula>S24</formula>
    </cfRule>
    <cfRule type="cellIs" dxfId="761" priority="100" stopIfTrue="1" operator="greaterThanOrEqual">
      <formula>S23</formula>
    </cfRule>
    <cfRule type="cellIs" dxfId="760" priority="102" stopIfTrue="1" operator="between">
      <formula>S23</formula>
      <formula>S24</formula>
    </cfRule>
  </conditionalFormatting>
  <conditionalFormatting sqref="G34:H34">
    <cfRule type="cellIs" dxfId="759" priority="75" stopIfTrue="1" operator="between">
      <formula>S34</formula>
      <formula>S35</formula>
    </cfRule>
    <cfRule type="cellIs" dxfId="758" priority="73" stopIfTrue="1" operator="greaterThanOrEqual">
      <formula>S34</formula>
    </cfRule>
    <cfRule type="cellIs" dxfId="757" priority="74" stopIfTrue="1" operator="lessThanOrEqual">
      <formula>S35</formula>
    </cfRule>
  </conditionalFormatting>
  <conditionalFormatting sqref="G41:H41">
    <cfRule type="cellIs" dxfId="756" priority="52" stopIfTrue="1" operator="greaterThanOrEqual">
      <formula>S23</formula>
    </cfRule>
    <cfRule type="cellIs" dxfId="755" priority="53" stopIfTrue="1" operator="lessThanOrEqual">
      <formula>S24</formula>
    </cfRule>
    <cfRule type="cellIs" dxfId="754" priority="54" stopIfTrue="1" operator="between">
      <formula>S23</formula>
      <formula>S24</formula>
    </cfRule>
  </conditionalFormatting>
  <conditionalFormatting sqref="G42:H42">
    <cfRule type="cellIs" dxfId="753" priority="43" stopIfTrue="1" operator="greaterThanOrEqual">
      <formula>S36</formula>
    </cfRule>
    <cfRule type="cellIs" dxfId="752" priority="44" stopIfTrue="1" operator="lessThanOrEqual">
      <formula>S37</formula>
    </cfRule>
    <cfRule type="cellIs" dxfId="751" priority="45" stopIfTrue="1" operator="between">
      <formula>S36</formula>
      <formula>S37</formula>
    </cfRule>
  </conditionalFormatting>
  <conditionalFormatting sqref="J6:K6">
    <cfRule type="cellIs" dxfId="750" priority="413" stopIfTrue="1" operator="lessThanOrEqual">
      <formula>U3</formula>
    </cfRule>
    <cfRule type="cellIs" dxfId="749" priority="412" stopIfTrue="1" operator="greaterThanOrEqual">
      <formula>U2</formula>
    </cfRule>
    <cfRule type="cellIs" dxfId="748" priority="414" stopIfTrue="1" operator="between">
      <formula>U2</formula>
      <formula>U3</formula>
    </cfRule>
  </conditionalFormatting>
  <conditionalFormatting sqref="J9:K9">
    <cfRule type="cellIs" dxfId="747" priority="348" stopIfTrue="1" operator="between">
      <formula>U17</formula>
      <formula>U18</formula>
    </cfRule>
    <cfRule type="cellIs" dxfId="746" priority="346" stopIfTrue="1" operator="greaterThanOrEqual">
      <formula>U17</formula>
    </cfRule>
    <cfRule type="cellIs" dxfId="745" priority="347" stopIfTrue="1" operator="lessThanOrEqual">
      <formula>U18</formula>
    </cfRule>
  </conditionalFormatting>
  <conditionalFormatting sqref="J10:K10">
    <cfRule type="cellIs" dxfId="744" priority="246" stopIfTrue="1" operator="between">
      <formula>U28</formula>
      <formula>U29</formula>
    </cfRule>
    <cfRule type="cellIs" dxfId="743" priority="244" stopIfTrue="1" operator="greaterThanOrEqual">
      <formula>U28</formula>
    </cfRule>
    <cfRule type="cellIs" dxfId="742" priority="245" stopIfTrue="1" operator="lessThanOrEqual">
      <formula>U29</formula>
    </cfRule>
  </conditionalFormatting>
  <conditionalFormatting sqref="J14:K14">
    <cfRule type="cellIs" dxfId="741" priority="419" stopIfTrue="1" operator="lessThanOrEqual">
      <formula>U5</formula>
    </cfRule>
    <cfRule type="cellIs" dxfId="740" priority="420" stopIfTrue="1" operator="between">
      <formula>U4</formula>
      <formula>U5</formula>
    </cfRule>
    <cfRule type="cellIs" dxfId="739" priority="418" stopIfTrue="1" operator="greaterThanOrEqual">
      <formula>U4</formula>
    </cfRule>
  </conditionalFormatting>
  <conditionalFormatting sqref="J17:K17">
    <cfRule type="cellIs" dxfId="738" priority="307" stopIfTrue="1" operator="greaterThanOrEqual">
      <formula>U19</formula>
    </cfRule>
    <cfRule type="cellIs" dxfId="737" priority="309" stopIfTrue="1" operator="between">
      <formula>U19</formula>
      <formula>U20</formula>
    </cfRule>
    <cfRule type="cellIs" dxfId="736" priority="308" stopIfTrue="1" operator="lessThanOrEqual">
      <formula>U20</formula>
    </cfRule>
  </conditionalFormatting>
  <conditionalFormatting sqref="J18:K18">
    <cfRule type="cellIs" dxfId="735" priority="237" stopIfTrue="1" operator="between">
      <formula>U30</formula>
      <formula>U31</formula>
    </cfRule>
    <cfRule type="cellIs" dxfId="734" priority="235" stopIfTrue="1" operator="greaterThanOrEqual">
      <formula>U30</formula>
    </cfRule>
    <cfRule type="cellIs" dxfId="733" priority="236" stopIfTrue="1" operator="lessThanOrEqual">
      <formula>U31</formula>
    </cfRule>
  </conditionalFormatting>
  <conditionalFormatting sqref="J22:K22">
    <cfRule type="cellIs" dxfId="732" priority="391" stopIfTrue="1" operator="greaterThanOrEqual">
      <formula>U6</formula>
    </cfRule>
    <cfRule type="cellIs" dxfId="731" priority="392" stopIfTrue="1" operator="lessThanOrEqual">
      <formula>U7</formula>
    </cfRule>
    <cfRule type="cellIs" dxfId="730" priority="393" stopIfTrue="1" operator="between">
      <formula>U6</formula>
      <formula>U7</formula>
    </cfRule>
  </conditionalFormatting>
  <conditionalFormatting sqref="J25:K25">
    <cfRule type="cellIs" dxfId="729" priority="304" stopIfTrue="1" operator="greaterThanOrEqual">
      <formula>U21</formula>
    </cfRule>
    <cfRule type="cellIs" dxfId="728" priority="305" stopIfTrue="1" operator="lessThanOrEqual">
      <formula>U22</formula>
    </cfRule>
    <cfRule type="cellIs" dxfId="727" priority="306" stopIfTrue="1" operator="between">
      <formula>U21</formula>
      <formula>U22</formula>
    </cfRule>
  </conditionalFormatting>
  <conditionalFormatting sqref="J26:K26">
    <cfRule type="cellIs" dxfId="726" priority="88" stopIfTrue="1" operator="greaterThanOrEqual">
      <formula>U32</formula>
    </cfRule>
    <cfRule type="cellIs" dxfId="725" priority="90" stopIfTrue="1" operator="between">
      <formula>U32</formula>
      <formula>U33</formula>
    </cfRule>
    <cfRule type="cellIs" dxfId="724" priority="89" stopIfTrue="1" operator="lessThanOrEqual">
      <formula>U33</formula>
    </cfRule>
  </conditionalFormatting>
  <conditionalFormatting sqref="J30:K30">
    <cfRule type="cellIs" dxfId="723" priority="108" stopIfTrue="1" operator="between">
      <formula>U8</formula>
      <formula>U9</formula>
    </cfRule>
    <cfRule type="cellIs" dxfId="722" priority="106" stopIfTrue="1" operator="greaterThanOrEqual">
      <formula>U8</formula>
    </cfRule>
    <cfRule type="cellIs" dxfId="721" priority="107" stopIfTrue="1" operator="lessThanOrEqual">
      <formula>U9</formula>
    </cfRule>
  </conditionalFormatting>
  <conditionalFormatting sqref="J33:K33">
    <cfRule type="cellIs" dxfId="720" priority="97" stopIfTrue="1" operator="greaterThanOrEqual">
      <formula>U23</formula>
    </cfRule>
    <cfRule type="cellIs" dxfId="719" priority="99" stopIfTrue="1" operator="between">
      <formula>U23</formula>
      <formula>U24</formula>
    </cfRule>
    <cfRule type="cellIs" dxfId="718" priority="98" stopIfTrue="1" operator="lessThanOrEqual">
      <formula>U24</formula>
    </cfRule>
  </conditionalFormatting>
  <conditionalFormatting sqref="J34:K34">
    <cfRule type="cellIs" dxfId="717" priority="71" stopIfTrue="1" operator="lessThanOrEqual">
      <formula>U35</formula>
    </cfRule>
    <cfRule type="cellIs" dxfId="716" priority="72" stopIfTrue="1" operator="between">
      <formula>U34</formula>
      <formula>U35</formula>
    </cfRule>
    <cfRule type="cellIs" dxfId="715" priority="70" stopIfTrue="1" operator="greaterThanOrEqual">
      <formula>U34</formula>
    </cfRule>
  </conditionalFormatting>
  <conditionalFormatting sqref="J38:K38">
    <cfRule type="cellIs" dxfId="714" priority="58" stopIfTrue="1" operator="greaterThanOrEqual">
      <formula>U10</formula>
    </cfRule>
    <cfRule type="cellIs" dxfId="713" priority="59" stopIfTrue="1" operator="lessThanOrEqual">
      <formula>U11</formula>
    </cfRule>
    <cfRule type="cellIs" dxfId="712" priority="60" stopIfTrue="1" operator="between">
      <formula>U10</formula>
      <formula>U11</formula>
    </cfRule>
  </conditionalFormatting>
  <conditionalFormatting sqref="J41:K41">
    <cfRule type="cellIs" dxfId="711" priority="51" stopIfTrue="1" operator="between">
      <formula>U23</formula>
      <formula>U24</formula>
    </cfRule>
    <cfRule type="cellIs" dxfId="710" priority="50" stopIfTrue="1" operator="lessThanOrEqual">
      <formula>U24</formula>
    </cfRule>
    <cfRule type="cellIs" dxfId="709" priority="49" stopIfTrue="1" operator="greaterThanOrEqual">
      <formula>U23</formula>
    </cfRule>
  </conditionalFormatting>
  <conditionalFormatting sqref="J42:K42">
    <cfRule type="cellIs" dxfId="708" priority="40" stopIfTrue="1" operator="greaterThanOrEqual">
      <formula>U36</formula>
    </cfRule>
    <cfRule type="cellIs" dxfId="707" priority="42" stopIfTrue="1" operator="between">
      <formula>U36</formula>
      <formula>U37</formula>
    </cfRule>
    <cfRule type="cellIs" dxfId="706" priority="41" stopIfTrue="1" operator="lessThanOrEqual">
      <formula>U37</formula>
    </cfRule>
  </conditionalFormatting>
  <conditionalFormatting sqref="M10:O10">
    <cfRule type="cellIs" dxfId="705" priority="215" stopIfTrue="1" operator="lessThanOrEqual">
      <formula>W29</formula>
    </cfRule>
    <cfRule type="cellIs" dxfId="704" priority="214" stopIfTrue="1" operator="greaterThanOrEqual">
      <formula>W28</formula>
    </cfRule>
    <cfRule type="cellIs" dxfId="703" priority="216" stopIfTrue="1" operator="between">
      <formula>W28</formula>
      <formula>W29</formula>
    </cfRule>
  </conditionalFormatting>
  <conditionalFormatting sqref="M18:O18">
    <cfRule type="cellIs" dxfId="702" priority="207" stopIfTrue="1" operator="between">
      <formula>W30</formula>
      <formula>W31</formula>
    </cfRule>
    <cfRule type="cellIs" dxfId="701" priority="206" stopIfTrue="1" operator="lessThanOrEqual">
      <formula>W31</formula>
    </cfRule>
    <cfRule type="cellIs" dxfId="700" priority="205" stopIfTrue="1" operator="greaterThanOrEqual">
      <formula>W30</formula>
    </cfRule>
  </conditionalFormatting>
  <conditionalFormatting sqref="M26:O26">
    <cfRule type="cellIs" dxfId="699" priority="198" stopIfTrue="1" operator="between">
      <formula>W32</formula>
      <formula>W33</formula>
    </cfRule>
    <cfRule type="cellIs" dxfId="698" priority="197" stopIfTrue="1" operator="lessThanOrEqual">
      <formula>W33</formula>
    </cfRule>
    <cfRule type="cellIs" dxfId="697" priority="196" stopIfTrue="1" operator="greaterThanOrEqual">
      <formula>W32</formula>
    </cfRule>
  </conditionalFormatting>
  <conditionalFormatting sqref="M34:O34">
    <cfRule type="cellIs" dxfId="696" priority="81" stopIfTrue="1" operator="between">
      <formula>W34</formula>
      <formula>W35</formula>
    </cfRule>
    <cfRule type="cellIs" dxfId="695" priority="80" stopIfTrue="1" operator="lessThanOrEqual">
      <formula>W35</formula>
    </cfRule>
    <cfRule type="cellIs" dxfId="694" priority="79" stopIfTrue="1" operator="greaterThanOrEqual">
      <formula>W34</formula>
    </cfRule>
  </conditionalFormatting>
  <conditionalFormatting sqref="M42:O42">
    <cfRule type="cellIs" dxfId="693" priority="16" stopIfTrue="1" operator="greaterThanOrEqual">
      <formula>W36</formula>
    </cfRule>
    <cfRule type="cellIs" dxfId="692" priority="17" stopIfTrue="1" operator="lessThanOrEqual">
      <formula>W37</formula>
    </cfRule>
    <cfRule type="cellIs" dxfId="691" priority="18" stopIfTrue="1" operator="between">
      <formula>W36</formula>
      <formula>W37</formula>
    </cfRule>
  </conditionalFormatting>
  <conditionalFormatting sqref="O9">
    <cfRule type="cellIs" dxfId="690" priority="194" stopIfTrue="1" operator="lessThanOrEqual">
      <formula>W18</formula>
    </cfRule>
    <cfRule type="cellIs" dxfId="689" priority="193" stopIfTrue="1" operator="greaterThanOrEqual">
      <formula>W17</formula>
    </cfRule>
    <cfRule type="cellIs" dxfId="688" priority="195" stopIfTrue="1" operator="between">
      <formula>W17</formula>
      <formula>W18</formula>
    </cfRule>
  </conditionalFormatting>
  <conditionalFormatting sqref="O17">
    <cfRule type="cellIs" dxfId="687" priority="191" stopIfTrue="1" operator="lessThanOrEqual">
      <formula>W20</formula>
    </cfRule>
    <cfRule type="cellIs" dxfId="686" priority="190" stopIfTrue="1" operator="greaterThanOrEqual">
      <formula>W19</formula>
    </cfRule>
    <cfRule type="cellIs" dxfId="685" priority="192" stopIfTrue="1" operator="between">
      <formula>W19</formula>
      <formula>W20</formula>
    </cfRule>
  </conditionalFormatting>
  <conditionalFormatting sqref="O25">
    <cfRule type="cellIs" dxfId="684" priority="187" stopIfTrue="1" operator="greaterThanOrEqual">
      <formula>W21</formula>
    </cfRule>
    <cfRule type="cellIs" dxfId="683" priority="189" stopIfTrue="1" operator="between">
      <formula>W21</formula>
      <formula>W22</formula>
    </cfRule>
    <cfRule type="cellIs" dxfId="682" priority="188" stopIfTrue="1" operator="lessThanOrEqual">
      <formula>W22</formula>
    </cfRule>
  </conditionalFormatting>
  <conditionalFormatting sqref="O33">
    <cfRule type="cellIs" dxfId="681" priority="117" stopIfTrue="1" operator="between">
      <formula>W23</formula>
      <formula>W24</formula>
    </cfRule>
    <cfRule type="cellIs" dxfId="680" priority="116" stopIfTrue="1" operator="lessThanOrEqual">
      <formula>W24</formula>
    </cfRule>
    <cfRule type="cellIs" dxfId="679" priority="115" stopIfTrue="1" operator="greaterThanOrEqual">
      <formula>W23</formula>
    </cfRule>
  </conditionalFormatting>
  <conditionalFormatting sqref="O41">
    <cfRule type="cellIs" dxfId="678" priority="5" stopIfTrue="1" operator="lessThanOrEqual">
      <formula>W26</formula>
    </cfRule>
    <cfRule type="cellIs" dxfId="677" priority="6" stopIfTrue="1" operator="between">
      <formula>W25</formula>
      <formula>W26</formula>
    </cfRule>
    <cfRule type="cellIs" dxfId="676" priority="4" stopIfTrue="1" operator="greaterThanOrEqual">
      <formula>W25</formula>
    </cfRule>
  </conditionalFormatting>
  <pageMargins left="0.7" right="0.45" top="0.75" bottom="0.75" header="0.3" footer="0.3"/>
  <pageSetup paperSize="9" scale="49"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B69"/>
  <sheetViews>
    <sheetView topLeftCell="AF1" zoomScaleNormal="100" zoomScalePageLayoutView="50" workbookViewId="0">
      <selection activeCell="B9" sqref="B9"/>
    </sheetView>
  </sheetViews>
  <sheetFormatPr baseColWidth="10" defaultColWidth="10.83203125" defaultRowHeight="25.25" customHeight="1" x14ac:dyDescent="0.2"/>
  <cols>
    <col min="1" max="1" width="31.33203125" style="2" customWidth="1"/>
    <col min="2" max="3" width="10.83203125" style="2"/>
    <col min="4" max="8" width="11.5" style="2" customWidth="1"/>
    <col min="9" max="10" width="10.83203125" style="2" customWidth="1"/>
    <col min="11" max="17" width="15.1640625" style="2" hidden="1" customWidth="1"/>
    <col min="18" max="18" width="14.1640625" style="2" hidden="1" customWidth="1"/>
    <col min="19" max="19" width="15.33203125" style="2" hidden="1" customWidth="1"/>
    <col min="20" max="20" width="13" style="2" hidden="1" customWidth="1"/>
    <col min="21" max="23" width="10.83203125" style="2" hidden="1" customWidth="1"/>
    <col min="24" max="24" width="12.6640625" style="2" hidden="1" customWidth="1"/>
    <col min="25" max="28" width="10.83203125" style="2" hidden="1" customWidth="1"/>
    <col min="29" max="31" width="0" style="2" hidden="1" customWidth="1"/>
    <col min="32" max="16384" width="10.83203125" style="2"/>
  </cols>
  <sheetData>
    <row r="1" spans="1:19" ht="38" customHeight="1" x14ac:dyDescent="0.2">
      <c r="A1" s="473" t="s">
        <v>399</v>
      </c>
      <c r="B1" s="473"/>
      <c r="C1" s="473"/>
      <c r="D1" s="473"/>
      <c r="E1" s="473"/>
      <c r="F1" s="473"/>
      <c r="G1" s="473"/>
      <c r="H1" s="473"/>
      <c r="I1" s="473"/>
    </row>
    <row r="2" spans="1:19" ht="38" customHeight="1" x14ac:dyDescent="0.2">
      <c r="A2" s="478" t="s">
        <v>442</v>
      </c>
      <c r="B2" s="478"/>
      <c r="C2" s="478"/>
      <c r="D2" s="478"/>
      <c r="E2" s="478"/>
      <c r="F2" s="478"/>
      <c r="G2" s="478"/>
      <c r="H2" s="478"/>
      <c r="I2" s="478"/>
    </row>
    <row r="3" spans="1:19" ht="25.25" customHeight="1" x14ac:dyDescent="0.2">
      <c r="A3" s="333" t="s">
        <v>474</v>
      </c>
    </row>
    <row r="4" spans="1:19" ht="25.25" customHeight="1" x14ac:dyDescent="0.2">
      <c r="A4" s="476" t="s">
        <v>96</v>
      </c>
      <c r="B4" s="7" t="s">
        <v>97</v>
      </c>
      <c r="C4" s="7" t="s">
        <v>5</v>
      </c>
      <c r="D4" s="474" t="s">
        <v>24</v>
      </c>
      <c r="E4" s="475"/>
      <c r="F4" s="474" t="s">
        <v>25</v>
      </c>
      <c r="G4" s="475"/>
      <c r="H4" s="474" t="s">
        <v>26</v>
      </c>
      <c r="I4" s="475"/>
    </row>
    <row r="5" spans="1:19" ht="25.25" customHeight="1" x14ac:dyDescent="0.2">
      <c r="A5" s="477"/>
      <c r="B5" s="34"/>
      <c r="C5" s="34"/>
      <c r="D5" s="34" t="s">
        <v>98</v>
      </c>
      <c r="E5" s="34" t="s">
        <v>99</v>
      </c>
      <c r="F5" s="34" t="s">
        <v>98</v>
      </c>
      <c r="G5" s="34" t="s">
        <v>99</v>
      </c>
      <c r="H5" s="34" t="s">
        <v>100</v>
      </c>
      <c r="I5" s="34" t="s">
        <v>99</v>
      </c>
    </row>
    <row r="6" spans="1:19" ht="25.25" hidden="1" customHeight="1" x14ac:dyDescent="0.2">
      <c r="A6" s="4" t="s">
        <v>101</v>
      </c>
      <c r="B6" s="35" t="s">
        <v>102</v>
      </c>
      <c r="C6" s="36">
        <v>0.69</v>
      </c>
      <c r="D6" s="36">
        <v>0.77</v>
      </c>
      <c r="E6" s="36">
        <v>0.2</v>
      </c>
      <c r="F6" s="36">
        <v>0.73</v>
      </c>
      <c r="G6" s="36">
        <v>0.12</v>
      </c>
      <c r="H6" s="36">
        <v>0.77</v>
      </c>
      <c r="I6" s="36">
        <v>0.12</v>
      </c>
      <c r="K6" s="24"/>
      <c r="L6" s="25" t="e">
        <f t="shared" ref="L6:R6" si="0">C6+$K7</f>
        <v>#N/A</v>
      </c>
      <c r="M6" s="25" t="e">
        <f t="shared" si="0"/>
        <v>#N/A</v>
      </c>
      <c r="N6" s="25" t="e">
        <f t="shared" si="0"/>
        <v>#N/A</v>
      </c>
      <c r="O6" s="25" t="e">
        <f t="shared" si="0"/>
        <v>#N/A</v>
      </c>
      <c r="P6" s="25" t="e">
        <f t="shared" si="0"/>
        <v>#N/A</v>
      </c>
      <c r="Q6" s="25" t="e">
        <f t="shared" si="0"/>
        <v>#N/A</v>
      </c>
      <c r="R6" s="25" t="e">
        <f t="shared" si="0"/>
        <v>#N/A</v>
      </c>
      <c r="S6" s="26"/>
    </row>
    <row r="7" spans="1:19" ht="25.25" hidden="1" customHeight="1" x14ac:dyDescent="0.2">
      <c r="A7" s="5" t="s">
        <v>104</v>
      </c>
      <c r="B7" s="37"/>
      <c r="C7" s="39"/>
      <c r="D7" s="39"/>
      <c r="E7" s="39"/>
      <c r="F7" s="39"/>
      <c r="G7" s="39"/>
      <c r="H7" s="39"/>
      <c r="I7" s="39"/>
      <c r="K7" s="28" t="e">
        <f>VLOOKUP($B7,Sheet1!A$3:B$14,2)</f>
        <v>#N/A</v>
      </c>
      <c r="L7" s="29" t="e">
        <f t="shared" ref="L7:R7" si="1">C6-$K7</f>
        <v>#N/A</v>
      </c>
      <c r="M7" s="29" t="e">
        <f t="shared" si="1"/>
        <v>#N/A</v>
      </c>
      <c r="N7" s="29" t="e">
        <f t="shared" si="1"/>
        <v>#N/A</v>
      </c>
      <c r="O7" s="29" t="e">
        <f t="shared" si="1"/>
        <v>#N/A</v>
      </c>
      <c r="P7" s="29" t="e">
        <f t="shared" si="1"/>
        <v>#N/A</v>
      </c>
      <c r="Q7" s="29" t="e">
        <f t="shared" si="1"/>
        <v>#N/A</v>
      </c>
      <c r="R7" s="29" t="e">
        <f t="shared" si="1"/>
        <v>#N/A</v>
      </c>
    </row>
    <row r="8" spans="1:19" ht="25.25" customHeight="1" x14ac:dyDescent="0.2">
      <c r="A8" s="320" t="s">
        <v>106</v>
      </c>
      <c r="B8" s="8" t="s">
        <v>102</v>
      </c>
      <c r="C8" s="9">
        <v>0.72</v>
      </c>
      <c r="D8" s="9">
        <v>0.77</v>
      </c>
      <c r="E8" s="9">
        <v>0.19</v>
      </c>
      <c r="F8" s="9">
        <v>0.74</v>
      </c>
      <c r="G8" s="9">
        <v>0.11</v>
      </c>
      <c r="H8" s="9">
        <v>0.78</v>
      </c>
      <c r="I8" s="9">
        <v>0.13</v>
      </c>
      <c r="K8" s="31"/>
      <c r="L8" s="25" t="e">
        <f t="shared" ref="L8:R8" si="2">C8+$K9</f>
        <v>#N/A</v>
      </c>
      <c r="M8" s="25" t="e">
        <f t="shared" si="2"/>
        <v>#N/A</v>
      </c>
      <c r="N8" s="25" t="e">
        <f t="shared" si="2"/>
        <v>#N/A</v>
      </c>
      <c r="O8" s="25" t="e">
        <f t="shared" si="2"/>
        <v>#N/A</v>
      </c>
      <c r="P8" s="25" t="e">
        <f t="shared" si="2"/>
        <v>#N/A</v>
      </c>
      <c r="Q8" s="25" t="e">
        <f t="shared" si="2"/>
        <v>#N/A</v>
      </c>
      <c r="R8" s="25" t="e">
        <f t="shared" si="2"/>
        <v>#N/A</v>
      </c>
      <c r="S8" s="30" t="s">
        <v>8</v>
      </c>
    </row>
    <row r="9" spans="1:19" ht="25.25" customHeight="1" x14ac:dyDescent="0.2">
      <c r="A9" s="5" t="s">
        <v>107</v>
      </c>
      <c r="B9" s="38"/>
      <c r="C9" s="39"/>
      <c r="D9" s="39"/>
      <c r="E9" s="39"/>
      <c r="F9" s="39"/>
      <c r="G9" s="39"/>
      <c r="H9" s="39"/>
      <c r="I9" s="39"/>
      <c r="K9" s="28" t="e">
        <f>VLOOKUP($B9,Sheet1!A$3:B$14,2)</f>
        <v>#N/A</v>
      </c>
      <c r="L9" s="29" t="e">
        <f t="shared" ref="L9:R9" si="3">C8-$K9</f>
        <v>#N/A</v>
      </c>
      <c r="M9" s="29" t="e">
        <f t="shared" si="3"/>
        <v>#N/A</v>
      </c>
      <c r="N9" s="29" t="e">
        <f t="shared" si="3"/>
        <v>#N/A</v>
      </c>
      <c r="O9" s="29" t="e">
        <f t="shared" si="3"/>
        <v>#N/A</v>
      </c>
      <c r="P9" s="29" t="e">
        <f t="shared" si="3"/>
        <v>#N/A</v>
      </c>
      <c r="Q9" s="29" t="e">
        <f t="shared" si="3"/>
        <v>#N/A</v>
      </c>
      <c r="R9" s="29" t="e">
        <f t="shared" si="3"/>
        <v>#N/A</v>
      </c>
      <c r="S9" s="30" t="s">
        <v>11</v>
      </c>
    </row>
    <row r="10" spans="1:19" ht="25.25" customHeight="1" x14ac:dyDescent="0.2">
      <c r="A10" s="320" t="s">
        <v>106</v>
      </c>
      <c r="B10" s="8" t="s">
        <v>102</v>
      </c>
      <c r="C10" s="9">
        <v>0.72</v>
      </c>
      <c r="D10" s="9">
        <v>0.77</v>
      </c>
      <c r="E10" s="9">
        <v>0.19</v>
      </c>
      <c r="F10" s="9">
        <v>0.74</v>
      </c>
      <c r="G10" s="9">
        <v>0.11</v>
      </c>
      <c r="H10" s="9">
        <v>0.79</v>
      </c>
      <c r="I10" s="9">
        <v>0.13</v>
      </c>
      <c r="K10" s="31"/>
      <c r="L10" s="25" t="e">
        <f t="shared" ref="L10:R10" si="4">C10+$K11</f>
        <v>#N/A</v>
      </c>
      <c r="M10" s="25" t="e">
        <f t="shared" si="4"/>
        <v>#N/A</v>
      </c>
      <c r="N10" s="25" t="e">
        <f t="shared" si="4"/>
        <v>#N/A</v>
      </c>
      <c r="O10" s="25" t="e">
        <f t="shared" si="4"/>
        <v>#N/A</v>
      </c>
      <c r="P10" s="25" t="e">
        <f t="shared" si="4"/>
        <v>#N/A</v>
      </c>
      <c r="Q10" s="25" t="e">
        <f t="shared" si="4"/>
        <v>#N/A</v>
      </c>
      <c r="R10" s="25" t="e">
        <f t="shared" si="4"/>
        <v>#N/A</v>
      </c>
      <c r="S10" s="30" t="s">
        <v>108</v>
      </c>
    </row>
    <row r="11" spans="1:19" ht="25.25" customHeight="1" x14ac:dyDescent="0.2">
      <c r="A11" s="207" t="s">
        <v>109</v>
      </c>
      <c r="B11" s="38"/>
      <c r="C11" s="39"/>
      <c r="D11" s="39"/>
      <c r="E11" s="39"/>
      <c r="F11" s="39"/>
      <c r="G11" s="39"/>
      <c r="H11" s="39"/>
      <c r="I11" s="39"/>
      <c r="K11" s="32" t="e">
        <f>VLOOKUP($B11,Sheet1!A$3:B$14,2)</f>
        <v>#N/A</v>
      </c>
      <c r="L11" s="29" t="e">
        <f t="shared" ref="L11:R11" si="5">C10-$K11</f>
        <v>#N/A</v>
      </c>
      <c r="M11" s="29" t="e">
        <f t="shared" si="5"/>
        <v>#N/A</v>
      </c>
      <c r="N11" s="29" t="e">
        <f t="shared" si="5"/>
        <v>#N/A</v>
      </c>
      <c r="O11" s="29" t="e">
        <f t="shared" si="5"/>
        <v>#N/A</v>
      </c>
      <c r="P11" s="29" t="e">
        <f t="shared" si="5"/>
        <v>#N/A</v>
      </c>
      <c r="Q11" s="29" t="e">
        <f t="shared" si="5"/>
        <v>#N/A</v>
      </c>
      <c r="R11" s="29" t="e">
        <f t="shared" si="5"/>
        <v>#N/A</v>
      </c>
      <c r="S11" s="33" t="s">
        <v>110</v>
      </c>
    </row>
    <row r="12" spans="1:19" ht="25.25" customHeight="1" x14ac:dyDescent="0.2">
      <c r="A12" s="320" t="s">
        <v>106</v>
      </c>
      <c r="B12" s="8" t="s">
        <v>102</v>
      </c>
      <c r="C12" s="9">
        <v>0.72</v>
      </c>
      <c r="D12" s="9">
        <v>0.77</v>
      </c>
      <c r="E12" s="9">
        <v>0.19</v>
      </c>
      <c r="F12" s="9">
        <v>0.74</v>
      </c>
      <c r="G12" s="9">
        <v>0.11</v>
      </c>
      <c r="H12" s="9">
        <v>0.79</v>
      </c>
      <c r="I12" s="9">
        <v>0.13</v>
      </c>
      <c r="K12" s="31"/>
      <c r="L12" s="25" t="e">
        <f t="shared" ref="L12:R12" si="6">C12+$K13</f>
        <v>#N/A</v>
      </c>
      <c r="M12" s="25" t="e">
        <f t="shared" si="6"/>
        <v>#N/A</v>
      </c>
      <c r="N12" s="25" t="e">
        <f t="shared" si="6"/>
        <v>#N/A</v>
      </c>
      <c r="O12" s="25" t="e">
        <f t="shared" si="6"/>
        <v>#N/A</v>
      </c>
      <c r="P12" s="25" t="e">
        <f t="shared" si="6"/>
        <v>#N/A</v>
      </c>
      <c r="Q12" s="25" t="e">
        <f t="shared" si="6"/>
        <v>#N/A</v>
      </c>
      <c r="R12" s="25" t="e">
        <f t="shared" si="6"/>
        <v>#N/A</v>
      </c>
      <c r="S12" s="30" t="s">
        <v>111</v>
      </c>
    </row>
    <row r="13" spans="1:19" ht="25.25" customHeight="1" x14ac:dyDescent="0.2">
      <c r="A13" s="207" t="s">
        <v>112</v>
      </c>
      <c r="B13" s="38"/>
      <c r="C13" s="39"/>
      <c r="D13" s="39"/>
      <c r="E13" s="39"/>
      <c r="F13" s="39"/>
      <c r="G13" s="39"/>
      <c r="H13" s="39"/>
      <c r="I13" s="39"/>
      <c r="K13" s="32" t="e">
        <f>VLOOKUP($B13,Sheet1!A$3:B$14,2)</f>
        <v>#N/A</v>
      </c>
      <c r="L13" s="29" t="e">
        <f t="shared" ref="L13:R13" si="7">C12-$K13</f>
        <v>#N/A</v>
      </c>
      <c r="M13" s="29" t="e">
        <f t="shared" si="7"/>
        <v>#N/A</v>
      </c>
      <c r="N13" s="29" t="e">
        <f t="shared" si="7"/>
        <v>#N/A</v>
      </c>
      <c r="O13" s="29" t="e">
        <f t="shared" si="7"/>
        <v>#N/A</v>
      </c>
      <c r="P13" s="29" t="e">
        <f t="shared" si="7"/>
        <v>#N/A</v>
      </c>
      <c r="Q13" s="29" t="e">
        <f t="shared" si="7"/>
        <v>#N/A</v>
      </c>
      <c r="R13" s="29" t="e">
        <f t="shared" si="7"/>
        <v>#N/A</v>
      </c>
      <c r="S13" s="33" t="s">
        <v>113</v>
      </c>
    </row>
    <row r="14" spans="1:19" ht="25.25" customHeight="1" x14ac:dyDescent="0.2">
      <c r="A14" s="207"/>
      <c r="B14" s="38"/>
      <c r="C14" s="353"/>
      <c r="D14" s="279" t="s">
        <v>114</v>
      </c>
      <c r="E14" s="279" t="s">
        <v>115</v>
      </c>
      <c r="F14" s="279" t="s">
        <v>25</v>
      </c>
      <c r="G14" s="321"/>
      <c r="H14" s="279" t="s">
        <v>93</v>
      </c>
      <c r="I14" s="279" t="s">
        <v>94</v>
      </c>
      <c r="K14" s="28"/>
      <c r="L14" s="29"/>
      <c r="M14" s="29"/>
      <c r="N14" s="29"/>
      <c r="O14" s="29"/>
      <c r="P14" s="29"/>
      <c r="Q14" s="29"/>
      <c r="R14" s="29"/>
      <c r="S14" s="30"/>
    </row>
    <row r="15" spans="1:19" ht="25.25" customHeight="1" x14ac:dyDescent="0.2">
      <c r="A15" s="320" t="s">
        <v>116</v>
      </c>
      <c r="B15" s="8" t="s">
        <v>102</v>
      </c>
      <c r="C15" s="310">
        <v>0.65</v>
      </c>
      <c r="D15" s="310">
        <v>0.8</v>
      </c>
      <c r="E15" s="310">
        <v>0.75</v>
      </c>
      <c r="F15" s="310">
        <v>0.7</v>
      </c>
      <c r="G15" s="372"/>
      <c r="H15" s="310">
        <v>0.78</v>
      </c>
      <c r="I15" s="310">
        <v>0.77</v>
      </c>
      <c r="K15" s="31"/>
      <c r="L15" s="25" t="e">
        <f t="shared" ref="L15:R15" si="8">C15+$K16</f>
        <v>#N/A</v>
      </c>
      <c r="M15" s="25" t="e">
        <f t="shared" si="8"/>
        <v>#N/A</v>
      </c>
      <c r="N15" s="25" t="e">
        <f t="shared" si="8"/>
        <v>#N/A</v>
      </c>
      <c r="O15" s="25" t="e">
        <f t="shared" si="8"/>
        <v>#N/A</v>
      </c>
      <c r="P15" s="25"/>
      <c r="Q15" s="25" t="e">
        <f t="shared" si="8"/>
        <v>#N/A</v>
      </c>
      <c r="R15" s="25" t="e">
        <f t="shared" si="8"/>
        <v>#N/A</v>
      </c>
      <c r="S15" s="30" t="s">
        <v>71</v>
      </c>
    </row>
    <row r="16" spans="1:19" ht="25.25" customHeight="1" x14ac:dyDescent="0.2">
      <c r="A16" s="207" t="s">
        <v>118</v>
      </c>
      <c r="B16" s="38"/>
      <c r="C16" s="39"/>
      <c r="D16" s="39"/>
      <c r="E16" s="39"/>
      <c r="F16" s="39"/>
      <c r="G16" s="374"/>
      <c r="H16" s="39"/>
      <c r="I16" s="39"/>
      <c r="K16" s="32" t="e">
        <f>VLOOKUP($B16,Sheet1!A$3:B$14,2)</f>
        <v>#N/A</v>
      </c>
      <c r="L16" s="29" t="e">
        <f t="shared" ref="L16:R16" si="9">C15-$K16</f>
        <v>#N/A</v>
      </c>
      <c r="M16" s="29" t="e">
        <f t="shared" si="9"/>
        <v>#N/A</v>
      </c>
      <c r="N16" s="29" t="e">
        <f t="shared" si="9"/>
        <v>#N/A</v>
      </c>
      <c r="O16" s="29" t="e">
        <f t="shared" si="9"/>
        <v>#N/A</v>
      </c>
      <c r="P16" s="29"/>
      <c r="Q16" s="29" t="e">
        <f t="shared" si="9"/>
        <v>#N/A</v>
      </c>
      <c r="R16" s="29" t="e">
        <f t="shared" si="9"/>
        <v>#N/A</v>
      </c>
      <c r="S16" s="33" t="s">
        <v>72</v>
      </c>
    </row>
    <row r="17" spans="1:26" ht="25.25" customHeight="1" x14ac:dyDescent="0.2">
      <c r="A17" s="377" t="s">
        <v>448</v>
      </c>
      <c r="B17" s="249" t="s">
        <v>117</v>
      </c>
      <c r="C17" s="310">
        <v>0.67</v>
      </c>
      <c r="D17" s="383">
        <v>0.8</v>
      </c>
      <c r="E17" s="383">
        <v>0.75</v>
      </c>
      <c r="F17" s="383">
        <v>0.7</v>
      </c>
      <c r="G17" s="384"/>
      <c r="H17" s="383">
        <v>0.78</v>
      </c>
      <c r="I17" s="383">
        <v>0.77</v>
      </c>
      <c r="L17" s="29" t="e">
        <f t="shared" ref="L17:Q17" si="10">C17+$K18</f>
        <v>#N/A</v>
      </c>
      <c r="M17" s="29" t="e">
        <f t="shared" si="10"/>
        <v>#N/A</v>
      </c>
      <c r="N17" s="29" t="e">
        <f t="shared" si="10"/>
        <v>#N/A</v>
      </c>
      <c r="O17" s="29" t="e">
        <f t="shared" si="10"/>
        <v>#N/A</v>
      </c>
      <c r="P17" s="29"/>
      <c r="Q17" s="29" t="e">
        <f t="shared" si="10"/>
        <v>#N/A</v>
      </c>
      <c r="R17" s="29" t="e">
        <f t="shared" ref="R17" si="11">I17+$K18</f>
        <v>#N/A</v>
      </c>
      <c r="S17" s="2" t="s">
        <v>410</v>
      </c>
    </row>
    <row r="18" spans="1:26" ht="25.25" customHeight="1" x14ac:dyDescent="0.2">
      <c r="A18" s="5" t="s">
        <v>407</v>
      </c>
      <c r="B18" s="38"/>
      <c r="C18" s="39"/>
      <c r="D18" s="39"/>
      <c r="E18" s="39"/>
      <c r="F18" s="39"/>
      <c r="G18" s="374"/>
      <c r="H18" s="39"/>
      <c r="I18" s="39"/>
      <c r="K18" s="54" t="e">
        <f>VLOOKUP($B18,Sheet1!A$3:B$14,2)</f>
        <v>#N/A</v>
      </c>
      <c r="L18" s="29" t="e">
        <f t="shared" ref="L18:Q18" si="12">C17-$K18</f>
        <v>#N/A</v>
      </c>
      <c r="M18" s="29" t="e">
        <f t="shared" si="12"/>
        <v>#N/A</v>
      </c>
      <c r="N18" s="29" t="e">
        <f t="shared" si="12"/>
        <v>#N/A</v>
      </c>
      <c r="O18" s="29" t="e">
        <f t="shared" si="12"/>
        <v>#N/A</v>
      </c>
      <c r="P18" s="29"/>
      <c r="Q18" s="29" t="e">
        <f t="shared" si="12"/>
        <v>#N/A</v>
      </c>
      <c r="R18" s="29" t="e">
        <f t="shared" ref="R18" si="13">I17-$K18</f>
        <v>#N/A</v>
      </c>
      <c r="S18" s="2" t="s">
        <v>411</v>
      </c>
    </row>
    <row r="19" spans="1:26" ht="25.25" customHeight="1" x14ac:dyDescent="0.2">
      <c r="A19" s="242"/>
      <c r="B19" s="243"/>
      <c r="C19" s="244"/>
      <c r="D19" s="244"/>
      <c r="E19" s="244"/>
      <c r="F19" s="244"/>
      <c r="G19" s="244"/>
      <c r="H19" s="244"/>
      <c r="I19" s="244"/>
      <c r="K19" s="54"/>
      <c r="L19" s="350"/>
      <c r="M19" s="350"/>
      <c r="N19" s="350"/>
      <c r="O19" s="350"/>
      <c r="P19" s="350"/>
      <c r="Q19" s="350"/>
      <c r="R19" s="350"/>
      <c r="S19" s="373"/>
    </row>
    <row r="20" spans="1:26" ht="25.25" customHeight="1" x14ac:dyDescent="0.2">
      <c r="A20" s="3" t="s">
        <v>119</v>
      </c>
      <c r="D20"/>
    </row>
    <row r="21" spans="1:26" ht="25.25" customHeight="1" x14ac:dyDescent="0.2">
      <c r="A21" s="43"/>
      <c r="B21" s="43"/>
      <c r="C21" s="43"/>
      <c r="D21" s="43"/>
      <c r="E21" s="43"/>
      <c r="F21" s="43"/>
      <c r="G21" s="43"/>
      <c r="H21" s="43"/>
      <c r="I21" s="43"/>
    </row>
    <row r="22" spans="1:26" ht="25.25" customHeight="1" x14ac:dyDescent="0.2">
      <c r="A22" s="43"/>
      <c r="B22" s="43"/>
      <c r="C22" s="43"/>
      <c r="D22" s="43"/>
      <c r="E22" s="43"/>
      <c r="F22" s="43"/>
      <c r="G22" s="43"/>
      <c r="H22" s="43"/>
      <c r="I22" s="43"/>
    </row>
    <row r="23" spans="1:26" ht="25.25" customHeight="1" x14ac:dyDescent="0.2">
      <c r="A23" s="43"/>
      <c r="B23" s="43"/>
      <c r="C23" s="43"/>
      <c r="D23" s="43"/>
      <c r="E23" s="43"/>
      <c r="F23" s="43"/>
      <c r="G23" s="43"/>
      <c r="H23" s="43"/>
      <c r="I23" s="43"/>
    </row>
    <row r="24" spans="1:26" ht="25.25" customHeight="1" x14ac:dyDescent="0.2">
      <c r="A24" s="43"/>
      <c r="B24" s="43"/>
      <c r="C24" s="43"/>
      <c r="D24" s="43"/>
      <c r="E24" s="43"/>
      <c r="F24" s="43"/>
      <c r="G24" s="43"/>
      <c r="H24" s="43"/>
      <c r="I24" s="43"/>
    </row>
    <row r="27" spans="1:26" ht="25.25" customHeight="1" x14ac:dyDescent="0.2">
      <c r="A27" s="470" t="s">
        <v>408</v>
      </c>
      <c r="B27" s="471"/>
      <c r="C27" s="471"/>
      <c r="D27" s="472"/>
      <c r="E27" s="472"/>
      <c r="F27" s="472"/>
    </row>
    <row r="28" spans="1:26" ht="25.25" customHeight="1" x14ac:dyDescent="0.2">
      <c r="A28" s="288" t="s">
        <v>409</v>
      </c>
      <c r="B28" s="289"/>
      <c r="C28" s="289"/>
      <c r="D28" s="289"/>
      <c r="E28" s="289"/>
      <c r="F28" s="289"/>
      <c r="G28" s="289"/>
      <c r="H28" s="289"/>
      <c r="I28" s="292"/>
    </row>
    <row r="29" spans="1:26" ht="25.25" customHeight="1" x14ac:dyDescent="0.2">
      <c r="A29" s="6"/>
      <c r="B29" s="49" t="s">
        <v>97</v>
      </c>
      <c r="C29" s="49" t="s">
        <v>5</v>
      </c>
      <c r="D29" s="392" t="s">
        <v>24</v>
      </c>
      <c r="E29" s="465"/>
      <c r="F29" s="49" t="s">
        <v>25</v>
      </c>
      <c r="G29" s="392" t="s">
        <v>26</v>
      </c>
      <c r="H29" s="465"/>
      <c r="I29" s="293"/>
      <c r="J29" s="290"/>
      <c r="K29" s="278" t="s">
        <v>97</v>
      </c>
      <c r="L29" s="49" t="s">
        <v>5</v>
      </c>
      <c r="M29" s="392" t="s">
        <v>24</v>
      </c>
      <c r="N29" s="465"/>
      <c r="O29" s="49" t="s">
        <v>25</v>
      </c>
      <c r="P29" s="468" t="s">
        <v>120</v>
      </c>
      <c r="Q29" s="469"/>
      <c r="R29" s="287"/>
      <c r="T29" s="49" t="s">
        <v>5</v>
      </c>
      <c r="U29" s="392" t="s">
        <v>24</v>
      </c>
      <c r="V29" s="465"/>
      <c r="W29" s="49" t="s">
        <v>25</v>
      </c>
      <c r="X29" s="468" t="s">
        <v>120</v>
      </c>
      <c r="Y29" s="469"/>
    </row>
    <row r="30" spans="1:26" ht="25.25" customHeight="1" x14ac:dyDescent="0.2">
      <c r="A30" s="6"/>
      <c r="B30" s="49"/>
      <c r="C30" s="49"/>
      <c r="D30" s="49" t="s">
        <v>114</v>
      </c>
      <c r="E30" s="49" t="s">
        <v>115</v>
      </c>
      <c r="F30" s="49" t="s">
        <v>98</v>
      </c>
      <c r="G30" s="49" t="s">
        <v>93</v>
      </c>
      <c r="H30" s="49" t="s">
        <v>94</v>
      </c>
      <c r="I30" s="30"/>
      <c r="J30" s="291"/>
      <c r="K30" s="278"/>
      <c r="L30" s="49"/>
      <c r="M30" s="49" t="s">
        <v>91</v>
      </c>
      <c r="N30" s="49" t="s">
        <v>115</v>
      </c>
      <c r="O30" s="49" t="s">
        <v>98</v>
      </c>
      <c r="P30" s="49" t="s">
        <v>93</v>
      </c>
      <c r="Q30" s="49" t="s">
        <v>94</v>
      </c>
      <c r="T30" s="49"/>
      <c r="U30" s="49" t="s">
        <v>91</v>
      </c>
      <c r="V30" s="49" t="s">
        <v>115</v>
      </c>
      <c r="W30" s="49" t="s">
        <v>98</v>
      </c>
      <c r="X30" s="49" t="s">
        <v>93</v>
      </c>
      <c r="Y30" s="49" t="s">
        <v>94</v>
      </c>
    </row>
    <row r="31" spans="1:26" ht="25.25" customHeight="1" x14ac:dyDescent="0.2">
      <c r="A31" s="377" t="s">
        <v>448</v>
      </c>
      <c r="B31" s="11" t="s">
        <v>102</v>
      </c>
      <c r="C31" s="9">
        <v>0.67</v>
      </c>
      <c r="D31" s="379">
        <v>0.8</v>
      </c>
      <c r="E31" s="379">
        <v>0.75</v>
      </c>
      <c r="F31" s="379">
        <v>0.7</v>
      </c>
      <c r="G31" s="379">
        <v>0.78</v>
      </c>
      <c r="H31" s="379">
        <v>0.77</v>
      </c>
      <c r="I31" s="30"/>
      <c r="L31" s="25"/>
      <c r="M31" s="25"/>
      <c r="N31" s="25"/>
      <c r="O31" s="25"/>
      <c r="P31" s="25"/>
      <c r="Q31" s="25"/>
      <c r="R31" s="27"/>
    </row>
    <row r="32" spans="1:26" ht="25.25" customHeight="1" x14ac:dyDescent="0.2">
      <c r="A32" s="13" t="s">
        <v>407</v>
      </c>
      <c r="B32" s="38"/>
      <c r="C32" s="39"/>
      <c r="D32" s="39"/>
      <c r="E32" s="39"/>
      <c r="F32" s="39"/>
      <c r="G32" s="39"/>
      <c r="H32" s="39"/>
      <c r="I32" s="30"/>
      <c r="K32" s="54" t="e">
        <f>VLOOKUP($B32,Sheet1!A$3:B$14,2)</f>
        <v>#N/A</v>
      </c>
      <c r="L32" s="29" t="e">
        <f t="shared" ref="L32:Q32" si="14">C31-$K32</f>
        <v>#N/A</v>
      </c>
      <c r="M32" s="29" t="e">
        <f t="shared" si="14"/>
        <v>#N/A</v>
      </c>
      <c r="N32" s="29" t="e">
        <f t="shared" si="14"/>
        <v>#N/A</v>
      </c>
      <c r="O32" s="29" t="e">
        <f t="shared" si="14"/>
        <v>#N/A</v>
      </c>
      <c r="P32" s="29" t="e">
        <f t="shared" si="14"/>
        <v>#N/A</v>
      </c>
      <c r="Q32" s="29" t="e">
        <f t="shared" si="14"/>
        <v>#N/A</v>
      </c>
      <c r="R32" s="30" t="s">
        <v>122</v>
      </c>
      <c r="T32" s="25" t="e">
        <f>$C31+$K32</f>
        <v>#N/A</v>
      </c>
      <c r="U32" s="25" t="e">
        <f>$D31+$K32</f>
        <v>#N/A</v>
      </c>
      <c r="V32" s="25" t="e">
        <f>$E31+$K32</f>
        <v>#N/A</v>
      </c>
      <c r="W32" s="25" t="e">
        <f>$F31+$K32</f>
        <v>#N/A</v>
      </c>
      <c r="X32" s="25" t="e">
        <f>$G31+$K32</f>
        <v>#N/A</v>
      </c>
      <c r="Y32" s="25" t="e">
        <f>$H31+$K32</f>
        <v>#N/A</v>
      </c>
      <c r="Z32" s="27" t="s">
        <v>121</v>
      </c>
    </row>
    <row r="33" spans="1:26" ht="25.25" customHeight="1" x14ac:dyDescent="0.2">
      <c r="A33" s="47" t="s">
        <v>123</v>
      </c>
      <c r="B33" s="11" t="s">
        <v>102</v>
      </c>
      <c r="C33" s="9">
        <v>0.59</v>
      </c>
      <c r="D33" s="9">
        <v>0.76</v>
      </c>
      <c r="E33" s="9">
        <v>0.7</v>
      </c>
      <c r="F33" s="9">
        <v>0.64</v>
      </c>
      <c r="G33" s="9">
        <v>0.76</v>
      </c>
      <c r="H33" s="9">
        <v>0.75</v>
      </c>
      <c r="I33" s="30"/>
      <c r="L33" s="25"/>
      <c r="M33" s="25"/>
      <c r="N33" s="25"/>
      <c r="O33" s="25"/>
      <c r="P33" s="25"/>
      <c r="Q33" s="25"/>
      <c r="R33" s="30"/>
    </row>
    <row r="34" spans="1:26" ht="25.25" customHeight="1" x14ac:dyDescent="0.2">
      <c r="A34" s="13" t="s">
        <v>125</v>
      </c>
      <c r="B34" s="40"/>
      <c r="C34" s="39"/>
      <c r="D34" s="39"/>
      <c r="E34" s="39"/>
      <c r="F34" s="39"/>
      <c r="G34" s="39"/>
      <c r="H34" s="39"/>
      <c r="I34" s="30"/>
      <c r="K34" s="54" t="e">
        <f>VLOOKUP($B34,Sheet1!A$3:B$14,2)</f>
        <v>#N/A</v>
      </c>
      <c r="L34" s="29" t="e">
        <f t="shared" ref="L34:Q34" si="15">C33-$K34</f>
        <v>#N/A</v>
      </c>
      <c r="M34" s="29" t="e">
        <f t="shared" si="15"/>
        <v>#N/A</v>
      </c>
      <c r="N34" s="29" t="e">
        <f t="shared" si="15"/>
        <v>#N/A</v>
      </c>
      <c r="O34" s="29" t="e">
        <f t="shared" si="15"/>
        <v>#N/A</v>
      </c>
      <c r="P34" s="29" t="e">
        <f t="shared" si="15"/>
        <v>#N/A</v>
      </c>
      <c r="Q34" s="29" t="e">
        <f t="shared" si="15"/>
        <v>#N/A</v>
      </c>
      <c r="R34" s="30" t="s">
        <v>126</v>
      </c>
      <c r="T34" s="25" t="e">
        <f>$C33+$K34</f>
        <v>#N/A</v>
      </c>
      <c r="U34" s="25" t="e">
        <f>$D33+$K34</f>
        <v>#N/A</v>
      </c>
      <c r="V34" s="25" t="e">
        <f>$E33+$K34</f>
        <v>#N/A</v>
      </c>
      <c r="W34" s="25" t="e">
        <f>$F33+$K34</f>
        <v>#N/A</v>
      </c>
      <c r="X34" s="25" t="e">
        <f>$G33+$K34</f>
        <v>#N/A</v>
      </c>
      <c r="Y34" s="25" t="e">
        <f>$H33+$K34</f>
        <v>#N/A</v>
      </c>
      <c r="Z34" s="30" t="s">
        <v>124</v>
      </c>
    </row>
    <row r="35" spans="1:26" ht="25.25" customHeight="1" x14ac:dyDescent="0.2">
      <c r="A35" s="47" t="s">
        <v>127</v>
      </c>
      <c r="B35" s="11" t="s">
        <v>102</v>
      </c>
      <c r="C35" s="9">
        <v>0.72</v>
      </c>
      <c r="D35" s="9">
        <v>0.85</v>
      </c>
      <c r="E35" s="9">
        <v>0.79</v>
      </c>
      <c r="F35" s="9">
        <v>0.76</v>
      </c>
      <c r="G35" s="9">
        <v>0.8</v>
      </c>
      <c r="H35" s="9">
        <v>0.8</v>
      </c>
      <c r="I35" s="30"/>
      <c r="L35" s="25"/>
      <c r="M35" s="25"/>
      <c r="N35" s="25"/>
      <c r="O35" s="25"/>
      <c r="P35" s="25"/>
      <c r="Q35" s="25"/>
      <c r="R35" s="30"/>
    </row>
    <row r="36" spans="1:26" ht="25.25" customHeight="1" x14ac:dyDescent="0.2">
      <c r="A36" s="13" t="s">
        <v>129</v>
      </c>
      <c r="B36" s="40"/>
      <c r="C36" s="39"/>
      <c r="D36" s="39"/>
      <c r="E36" s="39"/>
      <c r="F36" s="39"/>
      <c r="G36" s="39"/>
      <c r="H36" s="39"/>
      <c r="I36" s="30"/>
      <c r="K36" s="54" t="e">
        <f>VLOOKUP($B36,Sheet1!A$3:B$14,2)</f>
        <v>#N/A</v>
      </c>
      <c r="L36" s="29" t="e">
        <f t="shared" ref="L36:Q36" si="16">C35-$K36</f>
        <v>#N/A</v>
      </c>
      <c r="M36" s="29" t="e">
        <f t="shared" si="16"/>
        <v>#N/A</v>
      </c>
      <c r="N36" s="29" t="e">
        <f>$E35-$K36</f>
        <v>#N/A</v>
      </c>
      <c r="O36" s="29" t="e">
        <f t="shared" si="16"/>
        <v>#N/A</v>
      </c>
      <c r="P36" s="29" t="e">
        <f t="shared" si="16"/>
        <v>#N/A</v>
      </c>
      <c r="Q36" s="29" t="e">
        <f t="shared" si="16"/>
        <v>#N/A</v>
      </c>
      <c r="R36" s="33" t="s">
        <v>130</v>
      </c>
      <c r="T36" s="25" t="e">
        <f t="shared" ref="T36:Y36" si="17">$C35+$K36</f>
        <v>#N/A</v>
      </c>
      <c r="U36" s="25" t="e">
        <f t="shared" si="17"/>
        <v>#N/A</v>
      </c>
      <c r="V36" s="25" t="e">
        <f t="shared" si="17"/>
        <v>#N/A</v>
      </c>
      <c r="W36" s="25" t="e">
        <f t="shared" si="17"/>
        <v>#N/A</v>
      </c>
      <c r="X36" s="25" t="e">
        <f t="shared" si="17"/>
        <v>#N/A</v>
      </c>
      <c r="Y36" s="25" t="e">
        <f t="shared" si="17"/>
        <v>#N/A</v>
      </c>
      <c r="Z36" s="30" t="s">
        <v>128</v>
      </c>
    </row>
    <row r="37" spans="1:26" ht="25.25" customHeight="1" x14ac:dyDescent="0.2">
      <c r="A37" s="319" t="s">
        <v>131</v>
      </c>
      <c r="B37" s="277" t="s">
        <v>102</v>
      </c>
      <c r="C37" s="317">
        <v>0.49</v>
      </c>
      <c r="D37" s="317">
        <v>0.69</v>
      </c>
      <c r="E37" s="317">
        <v>0.6</v>
      </c>
      <c r="F37" s="317">
        <v>0.54</v>
      </c>
      <c r="G37" s="317">
        <v>0.64</v>
      </c>
      <c r="H37" s="317">
        <v>0.63</v>
      </c>
      <c r="I37" s="30"/>
      <c r="L37" s="25"/>
      <c r="M37" s="25"/>
      <c r="N37" s="25"/>
      <c r="O37" s="25"/>
      <c r="P37" s="25"/>
      <c r="Q37" s="25"/>
      <c r="R37" s="30"/>
    </row>
    <row r="38" spans="1:26" ht="25.25" customHeight="1" x14ac:dyDescent="0.2">
      <c r="A38" s="13" t="s">
        <v>216</v>
      </c>
      <c r="B38" s="40"/>
      <c r="C38" s="39"/>
      <c r="D38" s="39"/>
      <c r="E38" s="39"/>
      <c r="F38" s="39"/>
      <c r="G38" s="39"/>
      <c r="H38" s="39"/>
      <c r="I38" s="30"/>
      <c r="K38" s="54" t="e">
        <f>VLOOKUP($B38,Sheet1!A$3:B$14,2)</f>
        <v>#N/A</v>
      </c>
      <c r="L38" s="29" t="e">
        <f t="shared" ref="L38:Q38" si="18">C37-$K38</f>
        <v>#N/A</v>
      </c>
      <c r="M38" s="29" t="e">
        <f t="shared" si="18"/>
        <v>#N/A</v>
      </c>
      <c r="N38" s="29" t="e">
        <f t="shared" si="18"/>
        <v>#N/A</v>
      </c>
      <c r="O38" s="29" t="e">
        <f t="shared" si="18"/>
        <v>#N/A</v>
      </c>
      <c r="P38" s="29" t="e">
        <f>$G37-$K38</f>
        <v>#N/A</v>
      </c>
      <c r="Q38" s="29" t="e">
        <f t="shared" si="18"/>
        <v>#N/A</v>
      </c>
      <c r="R38" s="33" t="s">
        <v>133</v>
      </c>
      <c r="T38" s="25" t="e">
        <f>$C37+$K38</f>
        <v>#N/A</v>
      </c>
      <c r="U38" s="25" t="e">
        <f>$D37+$K38</f>
        <v>#N/A</v>
      </c>
      <c r="V38" s="25" t="e">
        <f>$E37+$K38</f>
        <v>#N/A</v>
      </c>
      <c r="W38" s="25" t="e">
        <f>$F37+$K38</f>
        <v>#N/A</v>
      </c>
      <c r="X38" s="25" t="e">
        <f>$G37+$K38</f>
        <v>#N/A</v>
      </c>
      <c r="Y38" s="25" t="e">
        <f>$H37+$K38</f>
        <v>#N/A</v>
      </c>
      <c r="Z38" s="30" t="s">
        <v>132</v>
      </c>
    </row>
    <row r="39" spans="1:26" ht="25.25" customHeight="1" x14ac:dyDescent="0.2">
      <c r="A39" s="47" t="s">
        <v>134</v>
      </c>
      <c r="B39" s="11" t="s">
        <v>102</v>
      </c>
      <c r="C39" s="9">
        <v>0.69</v>
      </c>
      <c r="D39" s="9">
        <v>0.83</v>
      </c>
      <c r="E39" s="9">
        <v>0.78</v>
      </c>
      <c r="F39" s="9">
        <v>0.73</v>
      </c>
      <c r="G39" s="9">
        <v>0.8</v>
      </c>
      <c r="H39" s="9">
        <v>0.8</v>
      </c>
      <c r="I39" s="30"/>
      <c r="K39" s="54"/>
      <c r="L39" s="54"/>
      <c r="M39" s="54"/>
      <c r="N39" s="54"/>
      <c r="O39" s="54"/>
      <c r="P39" s="54"/>
      <c r="Q39" s="54"/>
    </row>
    <row r="40" spans="1:26" ht="25.25" customHeight="1" x14ac:dyDescent="0.2">
      <c r="A40" s="13" t="s">
        <v>192</v>
      </c>
      <c r="B40" s="40"/>
      <c r="C40" s="39"/>
      <c r="D40" s="39"/>
      <c r="E40" s="39"/>
      <c r="F40" s="39"/>
      <c r="G40" s="39"/>
      <c r="H40" s="39"/>
      <c r="I40" s="30"/>
      <c r="K40" s="54" t="e">
        <f>VLOOKUP($B40,Sheet1!A$3:B$14,2)</f>
        <v>#N/A</v>
      </c>
      <c r="L40" s="54" t="e">
        <f t="shared" ref="L40:Q40" si="19">C39-$K40</f>
        <v>#N/A</v>
      </c>
      <c r="M40" s="54" t="e">
        <f t="shared" si="19"/>
        <v>#N/A</v>
      </c>
      <c r="N40" s="54" t="e">
        <f t="shared" si="19"/>
        <v>#N/A</v>
      </c>
      <c r="O40" s="54" t="e">
        <f t="shared" si="19"/>
        <v>#N/A</v>
      </c>
      <c r="P40" s="54" t="e">
        <f t="shared" si="19"/>
        <v>#N/A</v>
      </c>
      <c r="Q40" s="54" t="e">
        <f t="shared" si="19"/>
        <v>#N/A</v>
      </c>
      <c r="R40" s="2" t="s">
        <v>136</v>
      </c>
      <c r="T40" s="54" t="e">
        <f>$C39+$K40</f>
        <v>#N/A</v>
      </c>
      <c r="U40" s="54" t="e">
        <f>$D39+$K40</f>
        <v>#N/A</v>
      </c>
      <c r="V40" s="54" t="e">
        <f>$E39+$K40</f>
        <v>#N/A</v>
      </c>
      <c r="W40" s="54" t="e">
        <f>$F39+$K40</f>
        <v>#N/A</v>
      </c>
      <c r="X40" s="54" t="e">
        <f>$G39+$K40</f>
        <v>#N/A</v>
      </c>
      <c r="Y40" s="54" t="e">
        <f>$H39+$K40</f>
        <v>#N/A</v>
      </c>
      <c r="Z40" s="2" t="s">
        <v>135</v>
      </c>
    </row>
    <row r="41" spans="1:26" ht="25.25" customHeight="1" x14ac:dyDescent="0.2">
      <c r="A41" s="13" t="s">
        <v>137</v>
      </c>
      <c r="B41" s="40"/>
      <c r="C41" s="39"/>
      <c r="D41" s="39"/>
      <c r="E41" s="39"/>
      <c r="F41" s="39"/>
      <c r="G41" s="39"/>
      <c r="H41" s="39"/>
      <c r="I41" s="30"/>
      <c r="K41" s="54" t="e">
        <f>VLOOKUP($B41,Sheet1!A$3:B$14,2)</f>
        <v>#N/A</v>
      </c>
      <c r="L41" s="29" t="e">
        <f t="shared" ref="L41:Q41" si="20">C39-$K41</f>
        <v>#N/A</v>
      </c>
      <c r="M41" s="29" t="e">
        <f t="shared" si="20"/>
        <v>#N/A</v>
      </c>
      <c r="N41" s="29" t="e">
        <f t="shared" si="20"/>
        <v>#N/A</v>
      </c>
      <c r="O41" s="29" t="e">
        <f t="shared" si="20"/>
        <v>#N/A</v>
      </c>
      <c r="P41" s="29" t="e">
        <f t="shared" si="20"/>
        <v>#N/A</v>
      </c>
      <c r="Q41" s="29" t="e">
        <f t="shared" si="20"/>
        <v>#N/A</v>
      </c>
      <c r="R41" s="2" t="s">
        <v>140</v>
      </c>
      <c r="T41" s="25" t="e">
        <f>$C39+$K41</f>
        <v>#N/A</v>
      </c>
      <c r="U41" s="25" t="e">
        <f>$D39+$K41</f>
        <v>#N/A</v>
      </c>
      <c r="V41" s="25" t="e">
        <f>$E39+$K41</f>
        <v>#N/A</v>
      </c>
      <c r="W41" s="25" t="e">
        <f>$F39+$K41</f>
        <v>#N/A</v>
      </c>
      <c r="X41" s="25" t="e">
        <f>$G39+$K41</f>
        <v>#N/A</v>
      </c>
      <c r="Y41" s="25" t="e">
        <f>$H39+$K41</f>
        <v>#N/A</v>
      </c>
      <c r="Z41" s="2" t="s">
        <v>138</v>
      </c>
    </row>
    <row r="42" spans="1:26" ht="25.25" customHeight="1" x14ac:dyDescent="0.2">
      <c r="A42" s="13" t="s">
        <v>139</v>
      </c>
      <c r="B42" s="40"/>
      <c r="C42" s="41"/>
      <c r="D42" s="41"/>
      <c r="E42" s="41"/>
      <c r="F42" s="41"/>
      <c r="G42" s="41"/>
      <c r="H42" s="41"/>
      <c r="I42" s="30"/>
      <c r="K42" s="54"/>
      <c r="L42" s="25"/>
      <c r="M42" s="25"/>
      <c r="N42" s="25"/>
      <c r="O42" s="25"/>
      <c r="P42" s="25"/>
      <c r="Q42" s="25"/>
      <c r="R42" s="30"/>
    </row>
    <row r="43" spans="1:26" ht="25.25" customHeight="1" x14ac:dyDescent="0.2">
      <c r="A43" s="47" t="s">
        <v>395</v>
      </c>
      <c r="B43" s="351" t="s">
        <v>102</v>
      </c>
      <c r="C43" s="352">
        <v>0.71</v>
      </c>
      <c r="D43" s="352">
        <v>0.86</v>
      </c>
      <c r="E43" s="352">
        <v>0.8</v>
      </c>
      <c r="F43" s="352">
        <v>0.75</v>
      </c>
      <c r="G43" s="352">
        <v>0.83</v>
      </c>
      <c r="H43" s="352">
        <v>0.82</v>
      </c>
      <c r="I43" s="30"/>
      <c r="K43" s="54"/>
      <c r="L43" s="29"/>
      <c r="M43" s="29"/>
      <c r="N43" s="29"/>
      <c r="O43" s="29"/>
      <c r="P43" s="29"/>
      <c r="Q43" s="29"/>
    </row>
    <row r="44" spans="1:26" ht="25.25" customHeight="1" x14ac:dyDescent="0.2">
      <c r="A44" s="13" t="s">
        <v>141</v>
      </c>
      <c r="B44" s="40"/>
      <c r="C44" s="39"/>
      <c r="D44" s="39"/>
      <c r="E44" s="39"/>
      <c r="F44" s="39"/>
      <c r="G44" s="39"/>
      <c r="H44" s="39"/>
      <c r="I44" s="30"/>
      <c r="K44" s="54" t="e">
        <f>VLOOKUP($B44,Sheet1!A$3:B$14,2)</f>
        <v>#N/A</v>
      </c>
      <c r="L44" s="350" t="e">
        <f>C43-$K44</f>
        <v>#N/A</v>
      </c>
      <c r="M44" s="350" t="e">
        <f t="shared" ref="M44:Q44" si="21">D43-$K44</f>
        <v>#N/A</v>
      </c>
      <c r="N44" s="350" t="e">
        <f t="shared" si="21"/>
        <v>#N/A</v>
      </c>
      <c r="O44" s="350" t="e">
        <f t="shared" si="21"/>
        <v>#N/A</v>
      </c>
      <c r="P44" s="350" t="e">
        <f t="shared" si="21"/>
        <v>#N/A</v>
      </c>
      <c r="Q44" s="350" t="e">
        <f t="shared" si="21"/>
        <v>#N/A</v>
      </c>
      <c r="R44" s="2" t="s">
        <v>393</v>
      </c>
      <c r="T44" s="54" t="e">
        <f>C43+$K44</f>
        <v>#N/A</v>
      </c>
      <c r="U44" s="54" t="e">
        <f t="shared" ref="U44:Y44" si="22">D43+$K44</f>
        <v>#N/A</v>
      </c>
      <c r="V44" s="54" t="e">
        <f t="shared" si="22"/>
        <v>#N/A</v>
      </c>
      <c r="W44" s="54" t="e">
        <f t="shared" si="22"/>
        <v>#N/A</v>
      </c>
      <c r="X44" s="54" t="e">
        <f t="shared" si="22"/>
        <v>#N/A</v>
      </c>
      <c r="Y44" s="54" t="e">
        <f t="shared" si="22"/>
        <v>#N/A</v>
      </c>
      <c r="Z44" s="2" t="s">
        <v>394</v>
      </c>
    </row>
    <row r="45" spans="1:26" ht="25.25" customHeight="1" x14ac:dyDescent="0.2">
      <c r="A45" s="50" t="s">
        <v>143</v>
      </c>
      <c r="B45" s="40"/>
      <c r="C45" s="39"/>
      <c r="D45" s="39"/>
      <c r="E45" s="39"/>
      <c r="F45" s="39"/>
      <c r="G45" s="39"/>
      <c r="H45" s="39"/>
      <c r="I45" s="33"/>
      <c r="K45" s="28" t="e">
        <f>VLOOKUP($B45,Sheet1!A$3:B$14,2)</f>
        <v>#N/A</v>
      </c>
      <c r="L45" s="54" t="e">
        <f>C31-$K45</f>
        <v>#N/A</v>
      </c>
      <c r="M45" s="54" t="e">
        <f>D31-$K45</f>
        <v>#N/A</v>
      </c>
      <c r="N45" s="54">
        <f>E31-$K4</f>
        <v>0.75</v>
      </c>
      <c r="O45" s="54" t="e">
        <f>G31-$K45</f>
        <v>#N/A</v>
      </c>
      <c r="P45" s="54" t="e">
        <f>G31-$K45</f>
        <v>#N/A</v>
      </c>
      <c r="Q45" s="54" t="e">
        <f>H31-$K45</f>
        <v>#N/A</v>
      </c>
      <c r="R45" s="2" t="s">
        <v>144</v>
      </c>
      <c r="T45" s="25" t="e">
        <f>C31+$K45</f>
        <v>#N/A</v>
      </c>
      <c r="U45" s="25" t="e">
        <f t="shared" ref="U45:Y45" si="23">D31+$K45</f>
        <v>#N/A</v>
      </c>
      <c r="V45" s="25" t="e">
        <f t="shared" si="23"/>
        <v>#N/A</v>
      </c>
      <c r="W45" s="25" t="e">
        <f t="shared" si="23"/>
        <v>#N/A</v>
      </c>
      <c r="X45" s="25" t="e">
        <f t="shared" si="23"/>
        <v>#N/A</v>
      </c>
      <c r="Y45" s="25" t="e">
        <f t="shared" si="23"/>
        <v>#N/A</v>
      </c>
      <c r="Z45" s="30" t="s">
        <v>142</v>
      </c>
    </row>
    <row r="46" spans="1:26" ht="25.25" customHeight="1" x14ac:dyDescent="0.2">
      <c r="A46" s="466" t="s">
        <v>145</v>
      </c>
      <c r="B46" s="466"/>
      <c r="C46" s="466"/>
      <c r="D46" s="467"/>
      <c r="E46" s="467"/>
      <c r="F46" s="467"/>
      <c r="G46" s="467"/>
      <c r="H46" s="467"/>
      <c r="I46" s="467"/>
    </row>
    <row r="47" spans="1:26" ht="25.25" customHeight="1" x14ac:dyDescent="0.2">
      <c r="A47" s="3" t="s">
        <v>119</v>
      </c>
    </row>
    <row r="48" spans="1:26" ht="25.25" customHeight="1" x14ac:dyDescent="0.2">
      <c r="A48" s="43"/>
      <c r="B48" s="80"/>
      <c r="C48" s="80"/>
      <c r="D48" s="80"/>
      <c r="E48" s="80"/>
      <c r="F48" s="80"/>
      <c r="G48" s="80"/>
      <c r="H48" s="80"/>
      <c r="I48" s="80"/>
    </row>
    <row r="49" spans="1:19" ht="25.25" customHeight="1" x14ac:dyDescent="0.2">
      <c r="A49" s="80"/>
      <c r="B49" s="80"/>
      <c r="C49" s="80"/>
      <c r="D49" s="80"/>
      <c r="E49" s="80"/>
      <c r="F49" s="80"/>
      <c r="G49" s="80"/>
      <c r="H49" s="80"/>
      <c r="I49" s="80"/>
    </row>
    <row r="50" spans="1:19" ht="25.25" customHeight="1" x14ac:dyDescent="0.2">
      <c r="A50" s="80"/>
      <c r="B50" s="80"/>
      <c r="C50" s="80"/>
      <c r="D50" s="80"/>
      <c r="E50" s="80"/>
      <c r="F50" s="80"/>
      <c r="G50" s="80"/>
      <c r="H50" s="80"/>
      <c r="I50" s="80"/>
    </row>
    <row r="51" spans="1:19" ht="25.25" customHeight="1" x14ac:dyDescent="0.2">
      <c r="A51" s="80"/>
      <c r="B51" s="80"/>
      <c r="C51" s="80"/>
      <c r="D51" s="80"/>
      <c r="E51" s="80"/>
      <c r="F51" s="80"/>
      <c r="G51" s="80"/>
      <c r="H51" s="80"/>
      <c r="I51" s="80"/>
    </row>
    <row r="52" spans="1:19" ht="25.25" customHeight="1" x14ac:dyDescent="0.2">
      <c r="A52" s="80"/>
      <c r="B52" s="80"/>
      <c r="C52" s="80"/>
      <c r="D52" s="80"/>
      <c r="E52" s="80"/>
      <c r="F52" s="80"/>
      <c r="G52" s="80"/>
      <c r="H52" s="80"/>
      <c r="I52" s="80"/>
    </row>
    <row r="53" spans="1:19" ht="25.25" customHeight="1" x14ac:dyDescent="0.2">
      <c r="A53" s="80"/>
      <c r="B53" s="80"/>
      <c r="C53" s="80"/>
      <c r="D53" s="80"/>
      <c r="E53" s="80"/>
      <c r="F53" s="80"/>
      <c r="G53" s="80"/>
      <c r="H53" s="80"/>
      <c r="I53" s="80"/>
      <c r="S53" s="115"/>
    </row>
    <row r="66" spans="1:9" ht="25.25" customHeight="1" x14ac:dyDescent="0.2">
      <c r="A66" s="463"/>
      <c r="B66" s="464"/>
      <c r="C66" s="464"/>
      <c r="D66" s="464"/>
    </row>
    <row r="67" spans="1:9" ht="25.25" customHeight="1" x14ac:dyDescent="0.2">
      <c r="A67" s="463"/>
      <c r="B67" s="464"/>
    </row>
    <row r="69" spans="1:9" ht="25.25" customHeight="1" x14ac:dyDescent="0.2">
      <c r="B69" s="10"/>
      <c r="C69" s="10"/>
      <c r="D69" s="10"/>
      <c r="E69" s="10"/>
      <c r="F69" s="10"/>
      <c r="G69" s="10"/>
      <c r="H69" s="10"/>
      <c r="I69" s="10"/>
    </row>
  </sheetData>
  <sheetProtection algorithmName="SHA-512" hashValue="a7riC4CJTbzkqg7vV+jMvXdS44+1l15JDb323DBSx13lQrdU21nrr/K1jIUAGGXViCBPlWTO0pTR4QWWoZ5uyQ==" saltValue="gUmDBGdIT/lx18DIdNjwmg==" spinCount="100000" sheet="1" selectLockedCells="1"/>
  <mergeCells count="16">
    <mergeCell ref="U29:V29"/>
    <mergeCell ref="X29:Y29"/>
    <mergeCell ref="A27:F27"/>
    <mergeCell ref="A1:I1"/>
    <mergeCell ref="D4:E4"/>
    <mergeCell ref="F4:G4"/>
    <mergeCell ref="H4:I4"/>
    <mergeCell ref="A4:A5"/>
    <mergeCell ref="A2:I2"/>
    <mergeCell ref="P29:Q29"/>
    <mergeCell ref="A67:B67"/>
    <mergeCell ref="D29:E29"/>
    <mergeCell ref="G29:H29"/>
    <mergeCell ref="A46:I46"/>
    <mergeCell ref="M29:N29"/>
    <mergeCell ref="A66:D66"/>
  </mergeCells>
  <conditionalFormatting sqref="C40">
    <cfRule type="cellIs" dxfId="675" priority="22" stopIfTrue="1" operator="greaterThanOrEqual">
      <formula>T$40</formula>
    </cfRule>
    <cfRule type="cellIs" dxfId="674" priority="23" stopIfTrue="1" operator="lessThanOrEqual">
      <formula>L$40</formula>
    </cfRule>
    <cfRule type="cellIs" dxfId="673" priority="24" stopIfTrue="1" operator="between">
      <formula>L$40</formula>
      <formula>T$40</formula>
    </cfRule>
  </conditionalFormatting>
  <conditionalFormatting sqref="C32:H32">
    <cfRule type="cellIs" dxfId="672" priority="71" stopIfTrue="1" operator="lessThanOrEqual">
      <formula>L$32</formula>
    </cfRule>
    <cfRule type="expression" dxfId="671" priority="69" stopIfTrue="1">
      <formula>($B32&lt;=5)</formula>
    </cfRule>
    <cfRule type="cellIs" dxfId="670" priority="70" stopIfTrue="1" operator="greaterThanOrEqual">
      <formula>T$32</formula>
    </cfRule>
    <cfRule type="cellIs" dxfId="669" priority="72" stopIfTrue="1" operator="between">
      <formula>L$32</formula>
      <formula>T$32</formula>
    </cfRule>
  </conditionalFormatting>
  <conditionalFormatting sqref="C34:H34">
    <cfRule type="cellIs" dxfId="668" priority="67" stopIfTrue="1" operator="lessThanOrEqual">
      <formula>L$34</formula>
    </cfRule>
    <cfRule type="cellIs" dxfId="667" priority="66" operator="greaterThanOrEqual">
      <formula>T$34</formula>
    </cfRule>
    <cfRule type="expression" dxfId="666" priority="65" stopIfTrue="1">
      <formula>($B34&lt;=5)</formula>
    </cfRule>
    <cfRule type="cellIs" dxfId="665" priority="68" operator="between">
      <formula>L$34</formula>
      <formula>T$34</formula>
    </cfRule>
  </conditionalFormatting>
  <conditionalFormatting sqref="C36:H36">
    <cfRule type="cellIs" dxfId="664" priority="63" stopIfTrue="1" operator="lessThanOrEqual">
      <formula>L$36</formula>
    </cfRule>
    <cfRule type="cellIs" dxfId="663" priority="62" operator="greaterThanOrEqual">
      <formula>T$36</formula>
    </cfRule>
    <cfRule type="expression" dxfId="662" priority="61" stopIfTrue="1">
      <formula>($B36&lt;=5)</formula>
    </cfRule>
    <cfRule type="cellIs" dxfId="661" priority="64" operator="between">
      <formula>L$36</formula>
      <formula>T$36</formula>
    </cfRule>
  </conditionalFormatting>
  <conditionalFormatting sqref="C38:H38">
    <cfRule type="cellIs" dxfId="660" priority="59" operator="lessThanOrEqual">
      <formula>L$38</formula>
    </cfRule>
    <cfRule type="cellIs" dxfId="659" priority="58" operator="greaterThanOrEqual">
      <formula>T$38</formula>
    </cfRule>
    <cfRule type="cellIs" dxfId="658" priority="60" operator="between">
      <formula>L$38</formula>
      <formula>T$38</formula>
    </cfRule>
    <cfRule type="expression" dxfId="657" priority="57" stopIfTrue="1">
      <formula>($B38&lt;=5)</formula>
    </cfRule>
  </conditionalFormatting>
  <conditionalFormatting sqref="C40:H41">
    <cfRule type="expression" dxfId="656" priority="21" stopIfTrue="1">
      <formula>($B40&lt;=5)</formula>
    </cfRule>
  </conditionalFormatting>
  <conditionalFormatting sqref="C41:H41">
    <cfRule type="cellIs" dxfId="655" priority="1137" operator="between">
      <formula>L$41</formula>
      <formula>T$41</formula>
    </cfRule>
    <cfRule type="cellIs" dxfId="654" priority="1135" operator="greaterThanOrEqual">
      <formula>T$41</formula>
    </cfRule>
    <cfRule type="cellIs" dxfId="653" priority="1136" operator="lessThanOrEqual">
      <formula>L$41</formula>
    </cfRule>
  </conditionalFormatting>
  <conditionalFormatting sqref="C44:H44">
    <cfRule type="cellIs" dxfId="652" priority="20" stopIfTrue="1" operator="between">
      <formula>L$44</formula>
      <formula>T$44</formula>
    </cfRule>
    <cfRule type="cellIs" dxfId="651" priority="19" stopIfTrue="1" operator="lessThanOrEqual">
      <formula>L$44</formula>
    </cfRule>
    <cfRule type="cellIs" dxfId="650" priority="18" stopIfTrue="1" operator="greaterThanOrEqual">
      <formula>T$44</formula>
    </cfRule>
  </conditionalFormatting>
  <conditionalFormatting sqref="C44:H45">
    <cfRule type="expression" dxfId="649" priority="17" stopIfTrue="1">
      <formula>($B44&lt;=5)</formula>
    </cfRule>
  </conditionalFormatting>
  <conditionalFormatting sqref="C45:H45">
    <cfRule type="cellIs" dxfId="648" priority="1132" operator="lessThanOrEqual">
      <formula>L$45</formula>
    </cfRule>
    <cfRule type="cellIs" dxfId="647" priority="1131" operator="greaterThanOrEqual">
      <formula>T$45</formula>
    </cfRule>
    <cfRule type="cellIs" dxfId="646" priority="1133" operator="between">
      <formula>L$45</formula>
      <formula>T$45</formula>
    </cfRule>
  </conditionalFormatting>
  <conditionalFormatting sqref="C9:I9">
    <cfRule type="expression" dxfId="645" priority="1" stopIfTrue="1">
      <formula>($B9&lt;=5)</formula>
    </cfRule>
    <cfRule type="cellIs" dxfId="644" priority="4" stopIfTrue="1" operator="between">
      <formula>L9</formula>
      <formula>L8</formula>
    </cfRule>
    <cfRule type="cellIs" dxfId="643" priority="2" stopIfTrue="1" operator="greaterThanOrEqual">
      <formula>L8</formula>
    </cfRule>
    <cfRule type="cellIs" dxfId="642" priority="3" stopIfTrue="1" operator="lessThanOrEqual">
      <formula>L9</formula>
    </cfRule>
  </conditionalFormatting>
  <conditionalFormatting sqref="C11:I11">
    <cfRule type="cellIs" dxfId="641" priority="7" stopIfTrue="1" operator="lessThanOrEqual">
      <formula>L11</formula>
    </cfRule>
    <cfRule type="cellIs" dxfId="640" priority="6" stopIfTrue="1" operator="greaterThanOrEqual">
      <formula>L10</formula>
    </cfRule>
    <cfRule type="expression" dxfId="639" priority="5" stopIfTrue="1">
      <formula>($B11&lt;=5)</formula>
    </cfRule>
    <cfRule type="cellIs" dxfId="638" priority="8" stopIfTrue="1" operator="between">
      <formula>L11</formula>
      <formula>L10</formula>
    </cfRule>
  </conditionalFormatting>
  <conditionalFormatting sqref="C13:I13">
    <cfRule type="cellIs" dxfId="637" priority="159" stopIfTrue="1" operator="lessThanOrEqual">
      <formula>L13</formula>
    </cfRule>
    <cfRule type="cellIs" dxfId="636" priority="160" stopIfTrue="1" operator="between">
      <formula>L13</formula>
      <formula>L12</formula>
    </cfRule>
    <cfRule type="cellIs" dxfId="635" priority="158" stopIfTrue="1" operator="greaterThanOrEqual">
      <formula>L12</formula>
    </cfRule>
    <cfRule type="expression" dxfId="634" priority="157" stopIfTrue="1">
      <formula>($B13&lt;=5)</formula>
    </cfRule>
  </conditionalFormatting>
  <conditionalFormatting sqref="C16:I16">
    <cfRule type="cellIs" dxfId="633" priority="10" stopIfTrue="1" operator="greaterThanOrEqual">
      <formula>L$15</formula>
    </cfRule>
    <cfRule type="cellIs" dxfId="632" priority="12" operator="between">
      <formula>L$15</formula>
      <formula>L$16</formula>
    </cfRule>
    <cfRule type="cellIs" dxfId="631" priority="11" stopIfTrue="1" operator="lessThanOrEqual">
      <formula>L$16</formula>
    </cfRule>
    <cfRule type="expression" dxfId="630" priority="9" stopIfTrue="1">
      <formula>($B16&lt;=5)</formula>
    </cfRule>
  </conditionalFormatting>
  <conditionalFormatting sqref="C18:I18">
    <cfRule type="cellIs" dxfId="629" priority="14" stopIfTrue="1" operator="greaterThanOrEqual">
      <formula>L$17</formula>
    </cfRule>
    <cfRule type="cellIs" dxfId="628" priority="15" stopIfTrue="1" operator="lessThanOrEqual">
      <formula>L$18</formula>
    </cfRule>
    <cfRule type="expression" dxfId="627" priority="13" stopIfTrue="1">
      <formula>($B18&lt;=5)</formula>
    </cfRule>
    <cfRule type="cellIs" dxfId="626" priority="16" operator="between">
      <formula>L$17</formula>
      <formula>L$18</formula>
    </cfRule>
  </conditionalFormatting>
  <conditionalFormatting sqref="D40:H40">
    <cfRule type="cellIs" dxfId="625" priority="55" stopIfTrue="1" operator="lessThanOrEqual">
      <formula>M$40</formula>
    </cfRule>
    <cfRule type="cellIs" dxfId="624" priority="54" operator="greaterThanOrEqual">
      <formula>U$40</formula>
    </cfRule>
    <cfRule type="cellIs" dxfId="623" priority="56" operator="between">
      <formula>M$40</formula>
      <formula>U$40</formula>
    </cfRule>
  </conditionalFormatting>
  <pageMargins left="0.7" right="0.45" top="0.75" bottom="0.75" header="0.3" footer="0.3"/>
  <pageSetup paperSize="9" scale="60" orientation="portrait" horizontalDpi="0" verticalDpi="0"/>
  <headerFooter>
    <oddHeader>&amp;R&amp;"Calibri,Regular"&amp;K000000Proforma © www.headshipsupport.co.uk HS10 2022, January 2023 Excel Version</oddHeader>
    <oddFooter>&amp;R&amp;"Calibri,Regular"&amp;K000000&amp;P</oddFooter>
  </headerFooter>
  <rowBreaks count="1" manualBreakCount="1">
    <brk id="64"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55"/>
  <sheetViews>
    <sheetView topLeftCell="G1" zoomScaleNormal="100" zoomScalePageLayoutView="50" workbookViewId="0">
      <selection activeCell="H4" sqref="H4"/>
    </sheetView>
  </sheetViews>
  <sheetFormatPr baseColWidth="10" defaultColWidth="10.83203125" defaultRowHeight="25.25" customHeight="1" x14ac:dyDescent="0.2"/>
  <cols>
    <col min="1" max="1" width="23.5" style="12" customWidth="1"/>
    <col min="2" max="2" width="10.83203125" style="12"/>
    <col min="3" max="5" width="16.6640625" style="12" customWidth="1"/>
    <col min="6" max="7" width="11.83203125" style="12" customWidth="1"/>
    <col min="8" max="9" width="13.83203125" style="12" customWidth="1"/>
    <col min="10" max="16384" width="10.83203125" style="12"/>
  </cols>
  <sheetData>
    <row r="1" spans="1:16" ht="34" customHeight="1" x14ac:dyDescent="0.2">
      <c r="A1" s="484" t="s">
        <v>412</v>
      </c>
      <c r="B1" s="485"/>
      <c r="C1" s="485"/>
      <c r="D1" s="485"/>
      <c r="E1" s="486"/>
      <c r="F1" s="486"/>
      <c r="G1" s="2"/>
      <c r="H1" s="2"/>
      <c r="I1" s="2"/>
    </row>
    <row r="2" spans="1:16" ht="40.25" customHeight="1" x14ac:dyDescent="0.2">
      <c r="A2" s="498" t="s">
        <v>392</v>
      </c>
      <c r="B2" s="498"/>
      <c r="C2" s="498"/>
      <c r="D2" s="498"/>
      <c r="E2" s="498"/>
      <c r="F2" s="498"/>
      <c r="G2" s="498"/>
      <c r="H2" s="498"/>
      <c r="I2" s="498"/>
      <c r="J2" s="273"/>
      <c r="K2" s="273"/>
      <c r="L2" s="273"/>
      <c r="M2" s="273"/>
      <c r="N2" s="273"/>
      <c r="O2" s="273"/>
      <c r="P2" s="273"/>
    </row>
    <row r="3" spans="1:16" ht="25.25" customHeight="1" x14ac:dyDescent="0.2">
      <c r="A3" s="3" t="s">
        <v>146</v>
      </c>
      <c r="B3" s="3"/>
      <c r="C3" s="3"/>
      <c r="D3" s="3"/>
      <c r="E3" s="2"/>
      <c r="F3" s="2"/>
      <c r="G3" s="2"/>
      <c r="H3" s="2"/>
      <c r="I3" s="2"/>
    </row>
    <row r="4" spans="1:16" ht="43.25" customHeight="1" x14ac:dyDescent="0.2">
      <c r="A4" s="88" t="s">
        <v>147</v>
      </c>
      <c r="B4" s="357" t="s">
        <v>12</v>
      </c>
      <c r="C4" s="487" t="s">
        <v>148</v>
      </c>
      <c r="D4" s="488"/>
      <c r="E4" s="488"/>
      <c r="F4" s="6"/>
      <c r="G4" s="6"/>
      <c r="H4" s="6"/>
      <c r="I4" s="6"/>
    </row>
    <row r="5" spans="1:16" ht="32" customHeight="1" x14ac:dyDescent="0.2">
      <c r="A5" s="13" t="s">
        <v>149</v>
      </c>
      <c r="B5" s="92" t="s">
        <v>150</v>
      </c>
      <c r="C5" s="49" t="s">
        <v>151</v>
      </c>
      <c r="D5" s="49" t="s">
        <v>152</v>
      </c>
      <c r="E5" s="49" t="s">
        <v>153</v>
      </c>
      <c r="F5" s="92" t="s">
        <v>154</v>
      </c>
      <c r="G5" s="92" t="s">
        <v>155</v>
      </c>
      <c r="H5" s="92" t="s">
        <v>156</v>
      </c>
      <c r="I5" s="92" t="s">
        <v>157</v>
      </c>
    </row>
    <row r="6" spans="1:16" ht="25.25" customHeight="1" x14ac:dyDescent="0.2">
      <c r="A6" s="56" t="s">
        <v>158</v>
      </c>
      <c r="B6" s="224"/>
      <c r="C6" s="225"/>
      <c r="D6" s="226"/>
      <c r="E6" s="226"/>
      <c r="F6" s="227">
        <f>SUM(C6:E6)</f>
        <v>0</v>
      </c>
      <c r="G6" s="228">
        <f>IFERROR($F6/$B6,0)</f>
        <v>0</v>
      </c>
      <c r="H6" s="227">
        <f>SUM(D6:E6)</f>
        <v>0</v>
      </c>
      <c r="I6" s="228">
        <f>IFERROR($H6/$B6,0)</f>
        <v>0</v>
      </c>
    </row>
    <row r="7" spans="1:16" ht="25.25" customHeight="1" x14ac:dyDescent="0.2">
      <c r="A7" s="56" t="s">
        <v>159</v>
      </c>
      <c r="B7" s="224"/>
      <c r="C7" s="225"/>
      <c r="D7" s="226"/>
      <c r="E7" s="226"/>
      <c r="F7" s="227">
        <f t="shared" ref="F7" si="0">SUM(C7:E7)</f>
        <v>0</v>
      </c>
      <c r="G7" s="228">
        <f t="shared" ref="G7:G9" si="1">IFERROR($F7/$B7,0)</f>
        <v>0</v>
      </c>
      <c r="H7" s="227">
        <f t="shared" ref="H7" si="2">SUM(D7:E7)</f>
        <v>0</v>
      </c>
      <c r="I7" s="228">
        <f t="shared" ref="I7:I9" si="3">IFERROR($H7/$B7,0)</f>
        <v>0</v>
      </c>
    </row>
    <row r="8" spans="1:16" ht="25.25" customHeight="1" x14ac:dyDescent="0.2">
      <c r="A8" s="56" t="s">
        <v>152</v>
      </c>
      <c r="B8" s="224"/>
      <c r="C8" s="229"/>
      <c r="D8" s="225"/>
      <c r="E8" s="226"/>
      <c r="F8" s="227">
        <f>SUM(D8:E8)</f>
        <v>0</v>
      </c>
      <c r="G8" s="228">
        <f t="shared" si="1"/>
        <v>0</v>
      </c>
      <c r="H8" s="227">
        <f>SUM(E8)</f>
        <v>0</v>
      </c>
      <c r="I8" s="228">
        <f t="shared" si="3"/>
        <v>0</v>
      </c>
    </row>
    <row r="9" spans="1:16" ht="25.25" customHeight="1" x14ac:dyDescent="0.2">
      <c r="A9" s="56" t="s">
        <v>160</v>
      </c>
      <c r="B9" s="224"/>
      <c r="C9" s="229"/>
      <c r="D9" s="229"/>
      <c r="E9" s="225"/>
      <c r="F9" s="227">
        <f>SUM(E9)</f>
        <v>0</v>
      </c>
      <c r="G9" s="228">
        <f t="shared" si="1"/>
        <v>0</v>
      </c>
      <c r="H9" s="227">
        <f>0</f>
        <v>0</v>
      </c>
      <c r="I9" s="228">
        <f t="shared" si="3"/>
        <v>0</v>
      </c>
    </row>
    <row r="10" spans="1:16" ht="25.25" customHeight="1" x14ac:dyDescent="0.2">
      <c r="A10" s="56" t="s">
        <v>161</v>
      </c>
      <c r="B10" s="230">
        <f>SUM(B6:B9)</f>
        <v>0</v>
      </c>
      <c r="C10" s="230">
        <f>SUM(C6:C9)</f>
        <v>0</v>
      </c>
      <c r="D10" s="230">
        <f>SUM(D6:D9)</f>
        <v>0</v>
      </c>
      <c r="E10" s="230">
        <f>SUM(E6:E9)</f>
        <v>0</v>
      </c>
      <c r="F10" s="231">
        <f>SUM(F6:F9)</f>
        <v>0</v>
      </c>
      <c r="G10" s="232">
        <f>IFERROR($F10/$B10,0)</f>
        <v>0</v>
      </c>
      <c r="H10" s="230">
        <f>SUM(H6:H9)</f>
        <v>0</v>
      </c>
      <c r="I10" s="232">
        <f>IFERROR($H10/$B10,0)</f>
        <v>0</v>
      </c>
    </row>
    <row r="11" spans="1:16" ht="25.25" customHeight="1" x14ac:dyDescent="0.2">
      <c r="B11" s="233"/>
      <c r="C11" s="233"/>
      <c r="D11" s="233"/>
      <c r="E11" s="233"/>
      <c r="F11" s="233"/>
      <c r="G11" s="233"/>
      <c r="H11" s="233"/>
      <c r="I11" s="233"/>
    </row>
    <row r="12" spans="1:16" ht="25.25" customHeight="1" x14ac:dyDescent="0.2">
      <c r="A12" s="13" t="s">
        <v>162</v>
      </c>
      <c r="B12" s="357" t="s">
        <v>12</v>
      </c>
      <c r="C12" s="489" t="s">
        <v>148</v>
      </c>
      <c r="D12" s="490"/>
      <c r="E12" s="490"/>
      <c r="F12" s="234"/>
      <c r="G12" s="234"/>
      <c r="H12" s="234"/>
      <c r="I12" s="234"/>
    </row>
    <row r="13" spans="1:16" ht="32" customHeight="1" x14ac:dyDescent="0.2">
      <c r="A13" s="13" t="s">
        <v>149</v>
      </c>
      <c r="B13" s="235" t="s">
        <v>150</v>
      </c>
      <c r="C13" s="236" t="s">
        <v>151</v>
      </c>
      <c r="D13" s="236" t="s">
        <v>152</v>
      </c>
      <c r="E13" s="236" t="s">
        <v>153</v>
      </c>
      <c r="F13" s="235" t="s">
        <v>154</v>
      </c>
      <c r="G13" s="235" t="s">
        <v>155</v>
      </c>
      <c r="H13" s="235" t="s">
        <v>156</v>
      </c>
      <c r="I13" s="235" t="s">
        <v>157</v>
      </c>
    </row>
    <row r="14" spans="1:16" ht="25.25" customHeight="1" x14ac:dyDescent="0.2">
      <c r="A14" s="56" t="s">
        <v>158</v>
      </c>
      <c r="B14" s="224"/>
      <c r="C14" s="225"/>
      <c r="D14" s="226"/>
      <c r="E14" s="226"/>
      <c r="F14" s="227">
        <f>SUM(C14:E14)</f>
        <v>0</v>
      </c>
      <c r="G14" s="228">
        <f>IFERROR($F14/$B14,0)</f>
        <v>0</v>
      </c>
      <c r="H14" s="227">
        <f>SUM(D14:E14)</f>
        <v>0</v>
      </c>
      <c r="I14" s="228">
        <f>IFERROR($H14/$B14,0)</f>
        <v>0</v>
      </c>
    </row>
    <row r="15" spans="1:16" ht="25.25" customHeight="1" x14ac:dyDescent="0.2">
      <c r="A15" s="56" t="s">
        <v>159</v>
      </c>
      <c r="B15" s="224"/>
      <c r="C15" s="225"/>
      <c r="D15" s="226"/>
      <c r="E15" s="226"/>
      <c r="F15" s="227">
        <f t="shared" ref="F15" si="4">SUM(C15:E15)</f>
        <v>0</v>
      </c>
      <c r="G15" s="228">
        <f t="shared" ref="G15:G17" si="5">IFERROR($F15/$B15,0)</f>
        <v>0</v>
      </c>
      <c r="H15" s="227">
        <f t="shared" ref="H15" si="6">SUM(D15:E15)</f>
        <v>0</v>
      </c>
      <c r="I15" s="228">
        <f t="shared" ref="I15:I17" si="7">IFERROR($H15/$B15,0)</f>
        <v>0</v>
      </c>
    </row>
    <row r="16" spans="1:16" ht="25.25" customHeight="1" x14ac:dyDescent="0.2">
      <c r="A16" s="56" t="s">
        <v>152</v>
      </c>
      <c r="B16" s="224"/>
      <c r="C16" s="229"/>
      <c r="D16" s="225"/>
      <c r="E16" s="226"/>
      <c r="F16" s="227">
        <f>SUM(D16:E16)</f>
        <v>0</v>
      </c>
      <c r="G16" s="228">
        <f t="shared" si="5"/>
        <v>0</v>
      </c>
      <c r="H16" s="227">
        <f>SUM(E16)</f>
        <v>0</v>
      </c>
      <c r="I16" s="228">
        <f t="shared" si="7"/>
        <v>0</v>
      </c>
    </row>
    <row r="17" spans="1:9" ht="25.25" customHeight="1" x14ac:dyDescent="0.2">
      <c r="A17" s="56" t="s">
        <v>160</v>
      </c>
      <c r="B17" s="224"/>
      <c r="C17" s="229"/>
      <c r="D17" s="229"/>
      <c r="E17" s="225"/>
      <c r="F17" s="227">
        <f>SUM(E17)</f>
        <v>0</v>
      </c>
      <c r="G17" s="228">
        <f t="shared" si="5"/>
        <v>0</v>
      </c>
      <c r="H17" s="227">
        <f>0</f>
        <v>0</v>
      </c>
      <c r="I17" s="228">
        <f t="shared" si="7"/>
        <v>0</v>
      </c>
    </row>
    <row r="18" spans="1:9" ht="25.25" customHeight="1" x14ac:dyDescent="0.2">
      <c r="A18" s="56" t="s">
        <v>161</v>
      </c>
      <c r="B18" s="230">
        <f>SUM(B14:B17)</f>
        <v>0</v>
      </c>
      <c r="C18" s="230">
        <f t="shared" ref="C18:E18" si="8">SUM(C14:C17)</f>
        <v>0</v>
      </c>
      <c r="D18" s="230">
        <f t="shared" si="8"/>
        <v>0</v>
      </c>
      <c r="E18" s="230">
        <f t="shared" si="8"/>
        <v>0</v>
      </c>
      <c r="F18" s="231">
        <f>SUM(F14:F17)</f>
        <v>0</v>
      </c>
      <c r="G18" s="232">
        <f>IFERROR($F18/$B18,0)</f>
        <v>0</v>
      </c>
      <c r="H18" s="230">
        <f>SUM(H14:H17)</f>
        <v>0</v>
      </c>
      <c r="I18" s="232">
        <f>IFERROR($H18/$B18,0)</f>
        <v>0</v>
      </c>
    </row>
    <row r="19" spans="1:9" ht="25.25" customHeight="1" x14ac:dyDescent="0.2">
      <c r="B19" s="233"/>
      <c r="C19" s="233"/>
      <c r="D19" s="233"/>
      <c r="E19" s="233"/>
      <c r="F19" s="233"/>
      <c r="G19" s="233"/>
      <c r="H19" s="233"/>
      <c r="I19" s="233"/>
    </row>
    <row r="20" spans="1:9" ht="25.25" customHeight="1" x14ac:dyDescent="0.2">
      <c r="A20" s="494" t="s">
        <v>25</v>
      </c>
      <c r="B20" s="495"/>
      <c r="C20" s="496"/>
      <c r="D20" s="496"/>
      <c r="E20" s="496"/>
      <c r="F20" s="496"/>
      <c r="G20" s="496"/>
      <c r="H20" s="496"/>
      <c r="I20" s="497"/>
    </row>
    <row r="21" spans="1:9" ht="25.25" customHeight="1" x14ac:dyDescent="0.2">
      <c r="A21" s="494"/>
      <c r="B21" s="322" t="s">
        <v>12</v>
      </c>
      <c r="C21" s="491" t="s">
        <v>148</v>
      </c>
      <c r="D21" s="492"/>
      <c r="E21" s="493"/>
      <c r="F21" s="237"/>
      <c r="G21" s="237"/>
      <c r="H21" s="237"/>
      <c r="I21" s="237"/>
    </row>
    <row r="22" spans="1:9" ht="32" customHeight="1" x14ac:dyDescent="0.2">
      <c r="A22" s="13" t="s">
        <v>149</v>
      </c>
      <c r="B22" s="235" t="s">
        <v>150</v>
      </c>
      <c r="C22" s="236" t="s">
        <v>151</v>
      </c>
      <c r="D22" s="236" t="s">
        <v>152</v>
      </c>
      <c r="E22" s="236" t="s">
        <v>153</v>
      </c>
      <c r="F22" s="235" t="s">
        <v>154</v>
      </c>
      <c r="G22" s="235" t="s">
        <v>155</v>
      </c>
      <c r="H22" s="235" t="s">
        <v>156</v>
      </c>
      <c r="I22" s="235" t="s">
        <v>157</v>
      </c>
    </row>
    <row r="23" spans="1:9" ht="25.25" customHeight="1" x14ac:dyDescent="0.2">
      <c r="A23" s="56" t="s">
        <v>158</v>
      </c>
      <c r="B23" s="238"/>
      <c r="C23" s="239"/>
      <c r="D23" s="240"/>
      <c r="E23" s="240"/>
      <c r="F23" s="227">
        <f>SUM(C23:E23)</f>
        <v>0</v>
      </c>
      <c r="G23" s="228">
        <f>IFERROR($F23/$B23,0)</f>
        <v>0</v>
      </c>
      <c r="H23" s="227">
        <f>SUM(D23:E23)</f>
        <v>0</v>
      </c>
      <c r="I23" s="228">
        <f>IFERROR($H23/$B23,0)</f>
        <v>0</v>
      </c>
    </row>
    <row r="24" spans="1:9" ht="25.25" customHeight="1" x14ac:dyDescent="0.2">
      <c r="A24" s="56" t="s">
        <v>159</v>
      </c>
      <c r="B24" s="238"/>
      <c r="C24" s="239"/>
      <c r="D24" s="240"/>
      <c r="E24" s="240"/>
      <c r="F24" s="227">
        <f t="shared" ref="F24" si="9">SUM(C24:E24)</f>
        <v>0</v>
      </c>
      <c r="G24" s="228">
        <f t="shared" ref="G24:G26" si="10">IFERROR($F24/$B24,0)</f>
        <v>0</v>
      </c>
      <c r="H24" s="227">
        <f t="shared" ref="H24" si="11">SUM(D24:E24)</f>
        <v>0</v>
      </c>
      <c r="I24" s="228">
        <f t="shared" ref="I24:I26" si="12">IFERROR($H24/$B24,0)</f>
        <v>0</v>
      </c>
    </row>
    <row r="25" spans="1:9" ht="25.25" customHeight="1" x14ac:dyDescent="0.2">
      <c r="A25" s="56" t="s">
        <v>152</v>
      </c>
      <c r="B25" s="238"/>
      <c r="C25" s="286"/>
      <c r="D25" s="285"/>
      <c r="E25" s="240"/>
      <c r="F25" s="227">
        <f>SUM(D25:E25)</f>
        <v>0</v>
      </c>
      <c r="G25" s="228">
        <f t="shared" si="10"/>
        <v>0</v>
      </c>
      <c r="H25" s="227">
        <f>SUM(E25)</f>
        <v>0</v>
      </c>
      <c r="I25" s="228">
        <f t="shared" si="12"/>
        <v>0</v>
      </c>
    </row>
    <row r="26" spans="1:9" ht="25.25" customHeight="1" x14ac:dyDescent="0.2">
      <c r="A26" s="56" t="s">
        <v>160</v>
      </c>
      <c r="B26" s="238"/>
      <c r="C26" s="241"/>
      <c r="D26" s="286"/>
      <c r="E26" s="285"/>
      <c r="F26" s="227">
        <f>SUM(E26)</f>
        <v>0</v>
      </c>
      <c r="G26" s="228">
        <f t="shared" si="10"/>
        <v>0</v>
      </c>
      <c r="H26" s="227">
        <f>0</f>
        <v>0</v>
      </c>
      <c r="I26" s="228">
        <f t="shared" si="12"/>
        <v>0</v>
      </c>
    </row>
    <row r="27" spans="1:9" ht="25.25" customHeight="1" x14ac:dyDescent="0.2">
      <c r="A27" s="93" t="s">
        <v>161</v>
      </c>
      <c r="B27" s="230">
        <f>SUM(B23:B26)</f>
        <v>0</v>
      </c>
      <c r="C27" s="230">
        <f t="shared" ref="C27:E27" si="13">SUM(C23:C26)</f>
        <v>0</v>
      </c>
      <c r="D27" s="230">
        <f t="shared" si="13"/>
        <v>0</v>
      </c>
      <c r="E27" s="230">
        <f t="shared" si="13"/>
        <v>0</v>
      </c>
      <c r="F27" s="231">
        <f>SUM(F23:F26)</f>
        <v>0</v>
      </c>
      <c r="G27" s="232">
        <f>IFERROR($F27/$B27,0)</f>
        <v>0</v>
      </c>
      <c r="H27" s="230">
        <f>SUM(H23:H26)</f>
        <v>0</v>
      </c>
      <c r="I27" s="232">
        <f>IFERROR($H27/$B27,0)</f>
        <v>0</v>
      </c>
    </row>
    <row r="28" spans="1:9" ht="25.25" customHeight="1" x14ac:dyDescent="0.2">
      <c r="A28" s="280"/>
      <c r="B28" s="281"/>
      <c r="C28" s="281"/>
      <c r="D28" s="281"/>
      <c r="E28" s="281"/>
      <c r="F28" s="282"/>
      <c r="G28" s="283"/>
      <c r="H28" s="281"/>
      <c r="I28" s="283"/>
    </row>
    <row r="29" spans="1:9" ht="25.25" customHeight="1" x14ac:dyDescent="0.2">
      <c r="A29" s="499" t="s">
        <v>163</v>
      </c>
      <c r="B29" s="481"/>
      <c r="C29" s="482"/>
      <c r="D29" s="482"/>
      <c r="E29" s="482"/>
      <c r="F29" s="482"/>
      <c r="G29" s="482"/>
      <c r="H29" s="482"/>
      <c r="I29" s="483"/>
    </row>
    <row r="30" spans="1:9" ht="25.25" customHeight="1" x14ac:dyDescent="0.2">
      <c r="A30" s="500"/>
      <c r="B30" s="153" t="s">
        <v>12</v>
      </c>
      <c r="C30" s="481" t="s">
        <v>148</v>
      </c>
      <c r="D30" s="482"/>
      <c r="E30" s="483"/>
      <c r="F30" s="230"/>
      <c r="G30" s="230"/>
      <c r="H30" s="230"/>
      <c r="I30" s="230"/>
    </row>
    <row r="31" spans="1:9" ht="31.25" customHeight="1" x14ac:dyDescent="0.2">
      <c r="A31" s="155" t="s">
        <v>149</v>
      </c>
      <c r="B31" s="284" t="s">
        <v>150</v>
      </c>
      <c r="C31" s="274" t="s">
        <v>151</v>
      </c>
      <c r="D31" s="274" t="s">
        <v>152</v>
      </c>
      <c r="E31" s="274" t="s">
        <v>153</v>
      </c>
      <c r="F31" s="284" t="s">
        <v>154</v>
      </c>
      <c r="G31" s="284" t="s">
        <v>155</v>
      </c>
      <c r="H31" s="284" t="s">
        <v>156</v>
      </c>
      <c r="I31" s="284" t="s">
        <v>157</v>
      </c>
    </row>
    <row r="32" spans="1:9" ht="25.25" customHeight="1" x14ac:dyDescent="0.2">
      <c r="A32" s="155" t="s">
        <v>158</v>
      </c>
      <c r="B32" s="111"/>
      <c r="C32" s="354"/>
      <c r="D32" s="355"/>
      <c r="E32" s="355"/>
      <c r="F32" s="227">
        <f>SUM(C32:E32)</f>
        <v>0</v>
      </c>
      <c r="G32" s="228">
        <f>IFERROR($F32/$B32,0)</f>
        <v>0</v>
      </c>
      <c r="H32" s="227">
        <f>SUM(D32:E32)</f>
        <v>0</v>
      </c>
      <c r="I32" s="228">
        <f>IFERROR($H32/$B32,0)</f>
        <v>0</v>
      </c>
    </row>
    <row r="33" spans="1:10" ht="25.25" customHeight="1" x14ac:dyDescent="0.2">
      <c r="A33" s="155" t="s">
        <v>159</v>
      </c>
      <c r="B33" s="111"/>
      <c r="C33" s="354"/>
      <c r="D33" s="355"/>
      <c r="E33" s="355"/>
      <c r="F33" s="227">
        <f t="shared" ref="F33" si="14">SUM(C33:E33)</f>
        <v>0</v>
      </c>
      <c r="G33" s="228">
        <f t="shared" ref="G33:G35" si="15">IFERROR($F33/$B33,0)</f>
        <v>0</v>
      </c>
      <c r="H33" s="227">
        <f t="shared" ref="H33" si="16">SUM(D33:E33)</f>
        <v>0</v>
      </c>
      <c r="I33" s="228">
        <f t="shared" ref="I33:I35" si="17">IFERROR($H33/$B33,0)</f>
        <v>0</v>
      </c>
    </row>
    <row r="34" spans="1:10" ht="25.25" customHeight="1" x14ac:dyDescent="0.2">
      <c r="A34" s="155" t="s">
        <v>152</v>
      </c>
      <c r="B34" s="111"/>
      <c r="C34" s="356"/>
      <c r="D34" s="354"/>
      <c r="E34" s="355"/>
      <c r="F34" s="227">
        <f>SUM(D34:E34)</f>
        <v>0</v>
      </c>
      <c r="G34" s="228">
        <f t="shared" si="15"/>
        <v>0</v>
      </c>
      <c r="H34" s="227">
        <f>SUM(E34)</f>
        <v>0</v>
      </c>
      <c r="I34" s="228">
        <f t="shared" si="17"/>
        <v>0</v>
      </c>
    </row>
    <row r="35" spans="1:10" ht="25.25" customHeight="1" x14ac:dyDescent="0.2">
      <c r="A35" s="155" t="s">
        <v>160</v>
      </c>
      <c r="B35" s="111"/>
      <c r="C35" s="356"/>
      <c r="D35" s="356"/>
      <c r="E35" s="354"/>
      <c r="F35" s="227">
        <f>SUM(E35)</f>
        <v>0</v>
      </c>
      <c r="G35" s="228">
        <f t="shared" si="15"/>
        <v>0</v>
      </c>
      <c r="H35" s="227">
        <f>0</f>
        <v>0</v>
      </c>
      <c r="I35" s="228">
        <f t="shared" si="17"/>
        <v>0</v>
      </c>
    </row>
    <row r="36" spans="1:10" ht="25.25" customHeight="1" x14ac:dyDescent="0.2">
      <c r="A36" s="155" t="s">
        <v>161</v>
      </c>
      <c r="B36" s="230">
        <f>SUM(B32:B35)</f>
        <v>0</v>
      </c>
      <c r="C36" s="230">
        <f t="shared" ref="C36:E36" si="18">SUM(C32:C35)</f>
        <v>0</v>
      </c>
      <c r="D36" s="230">
        <f t="shared" si="18"/>
        <v>0</v>
      </c>
      <c r="E36" s="230">
        <f t="shared" si="18"/>
        <v>0</v>
      </c>
      <c r="F36" s="231">
        <f>SUM(F32:F35)</f>
        <v>0</v>
      </c>
      <c r="G36" s="232">
        <f>IFERROR($F36/$B36,0)</f>
        <v>0</v>
      </c>
      <c r="H36" s="230">
        <f>SUM(H32:H35)</f>
        <v>0</v>
      </c>
      <c r="I36" s="232">
        <f>IFERROR($H36/$B36,0)</f>
        <v>0</v>
      </c>
    </row>
    <row r="37" spans="1:10" ht="25.25" customHeight="1" x14ac:dyDescent="0.2">
      <c r="A37" s="280"/>
      <c r="B37" s="281"/>
      <c r="C37" s="281"/>
      <c r="D37" s="281"/>
      <c r="E37" s="281"/>
      <c r="F37" s="282"/>
      <c r="G37" s="283"/>
      <c r="H37" s="281"/>
      <c r="I37" s="283"/>
    </row>
    <row r="38" spans="1:10" ht="27" customHeight="1" x14ac:dyDescent="0.2">
      <c r="A38" s="479" t="s">
        <v>164</v>
      </c>
      <c r="B38" s="481"/>
      <c r="C38" s="482"/>
      <c r="D38" s="482"/>
      <c r="E38" s="482"/>
      <c r="F38" s="482"/>
      <c r="G38" s="482"/>
      <c r="H38" s="482"/>
      <c r="I38" s="483"/>
    </row>
    <row r="39" spans="1:10" ht="25.25" customHeight="1" x14ac:dyDescent="0.2">
      <c r="A39" s="480"/>
      <c r="B39" s="153" t="s">
        <v>12</v>
      </c>
      <c r="C39" s="481" t="s">
        <v>148</v>
      </c>
      <c r="D39" s="482"/>
      <c r="E39" s="483"/>
      <c r="F39" s="230"/>
      <c r="G39" s="230"/>
      <c r="H39" s="230"/>
      <c r="I39" s="230"/>
    </row>
    <row r="40" spans="1:10" ht="34.25" customHeight="1" x14ac:dyDescent="0.2">
      <c r="A40" s="155" t="s">
        <v>149</v>
      </c>
      <c r="B40" s="284" t="s">
        <v>150</v>
      </c>
      <c r="C40" s="274" t="s">
        <v>151</v>
      </c>
      <c r="D40" s="274" t="s">
        <v>152</v>
      </c>
      <c r="E40" s="274" t="s">
        <v>153</v>
      </c>
      <c r="F40" s="284" t="s">
        <v>154</v>
      </c>
      <c r="G40" s="284" t="s">
        <v>155</v>
      </c>
      <c r="H40" s="284" t="s">
        <v>156</v>
      </c>
      <c r="I40" s="284" t="s">
        <v>157</v>
      </c>
    </row>
    <row r="41" spans="1:10" ht="25.25" customHeight="1" x14ac:dyDescent="0.2">
      <c r="A41" s="155" t="s">
        <v>158</v>
      </c>
      <c r="B41" s="111"/>
      <c r="C41" s="354"/>
      <c r="D41" s="355"/>
      <c r="E41" s="355"/>
      <c r="F41" s="227">
        <f>SUM(C41:E41)</f>
        <v>0</v>
      </c>
      <c r="G41" s="228">
        <f>IFERROR($F41/$B41,0)</f>
        <v>0</v>
      </c>
      <c r="H41" s="227">
        <f>SUM(D41:E41)</f>
        <v>0</v>
      </c>
      <c r="I41" s="228">
        <f>IFERROR($H41/$B41,0)</f>
        <v>0</v>
      </c>
    </row>
    <row r="42" spans="1:10" ht="25.25" customHeight="1" x14ac:dyDescent="0.2">
      <c r="A42" s="155" t="s">
        <v>159</v>
      </c>
      <c r="B42" s="111"/>
      <c r="C42" s="354"/>
      <c r="D42" s="355"/>
      <c r="E42" s="355"/>
      <c r="F42" s="227">
        <f t="shared" ref="F42" si="19">SUM(C42:E42)</f>
        <v>0</v>
      </c>
      <c r="G42" s="228">
        <f t="shared" ref="G42:G44" si="20">IFERROR($F42/$B42,0)</f>
        <v>0</v>
      </c>
      <c r="H42" s="227">
        <f t="shared" ref="H42" si="21">SUM(D42:E42)</f>
        <v>0</v>
      </c>
      <c r="I42" s="228">
        <f t="shared" ref="I42:I44" si="22">IFERROR($H42/$B42,0)</f>
        <v>0</v>
      </c>
    </row>
    <row r="43" spans="1:10" ht="25.25" customHeight="1" x14ac:dyDescent="0.2">
      <c r="A43" s="155" t="s">
        <v>152</v>
      </c>
      <c r="B43" s="111"/>
      <c r="C43" s="356"/>
      <c r="D43" s="354"/>
      <c r="E43" s="355"/>
      <c r="F43" s="227">
        <f>SUM(D43:E43)</f>
        <v>0</v>
      </c>
      <c r="G43" s="228">
        <f t="shared" si="20"/>
        <v>0</v>
      </c>
      <c r="H43" s="227">
        <f>SUM(E43)</f>
        <v>0</v>
      </c>
      <c r="I43" s="228">
        <f t="shared" si="22"/>
        <v>0</v>
      </c>
    </row>
    <row r="44" spans="1:10" ht="25.25" customHeight="1" x14ac:dyDescent="0.2">
      <c r="A44" s="155" t="s">
        <v>160</v>
      </c>
      <c r="B44" s="111"/>
      <c r="C44" s="356"/>
      <c r="D44" s="356"/>
      <c r="E44" s="354"/>
      <c r="F44" s="227">
        <f>SUM(E44)</f>
        <v>0</v>
      </c>
      <c r="G44" s="228">
        <f t="shared" si="20"/>
        <v>0</v>
      </c>
      <c r="H44" s="227">
        <f>0</f>
        <v>0</v>
      </c>
      <c r="I44" s="228">
        <f t="shared" si="22"/>
        <v>0</v>
      </c>
      <c r="J44"/>
    </row>
    <row r="45" spans="1:10" ht="22.25" customHeight="1" x14ac:dyDescent="0.2">
      <c r="A45" s="155" t="s">
        <v>161</v>
      </c>
      <c r="B45" s="230">
        <f>SUM(B41:B44)</f>
        <v>0</v>
      </c>
      <c r="C45" s="230">
        <f t="shared" ref="C45:E45" si="23">SUM(C41:C44)</f>
        <v>0</v>
      </c>
      <c r="D45" s="230">
        <f t="shared" si="23"/>
        <v>0</v>
      </c>
      <c r="E45" s="230">
        <f t="shared" si="23"/>
        <v>0</v>
      </c>
      <c r="F45" s="231">
        <f>SUM(F41:F44)</f>
        <v>0</v>
      </c>
      <c r="G45" s="232">
        <f>IFERROR($F45/$B45,0)</f>
        <v>0</v>
      </c>
      <c r="H45" s="230">
        <f>SUM(H41:H44)</f>
        <v>0</v>
      </c>
      <c r="I45" s="232">
        <f>IFERROR($H45/$B45,0)</f>
        <v>0</v>
      </c>
    </row>
    <row r="46" spans="1:10" ht="22.25" customHeight="1" x14ac:dyDescent="0.2">
      <c r="A46" s="280"/>
      <c r="B46" s="281"/>
      <c r="C46" s="281"/>
      <c r="D46" s="281"/>
      <c r="E46" s="281"/>
      <c r="F46" s="282"/>
      <c r="G46" s="283"/>
      <c r="H46" s="281"/>
      <c r="I46" s="283"/>
    </row>
    <row r="47" spans="1:10" ht="25.25" customHeight="1" x14ac:dyDescent="0.2">
      <c r="A47" s="12" t="s">
        <v>165</v>
      </c>
      <c r="J47" s="46"/>
    </row>
    <row r="48" spans="1:10" ht="25.25" customHeight="1" x14ac:dyDescent="0.2">
      <c r="A48" s="12" t="s">
        <v>166</v>
      </c>
    </row>
    <row r="49" spans="1:9" ht="25.25" customHeight="1" x14ac:dyDescent="0.2">
      <c r="A49" s="52" t="s">
        <v>119</v>
      </c>
    </row>
    <row r="50" spans="1:9" ht="25.25" customHeight="1" x14ac:dyDescent="0.2">
      <c r="A50" s="45"/>
      <c r="B50" s="46"/>
      <c r="C50" s="46"/>
      <c r="D50" s="46"/>
      <c r="E50" s="46"/>
      <c r="F50" s="46"/>
      <c r="G50" s="46"/>
      <c r="H50" s="46"/>
      <c r="I50" s="46"/>
    </row>
    <row r="51" spans="1:9" ht="25.25" customHeight="1" x14ac:dyDescent="0.2">
      <c r="A51" s="46"/>
      <c r="B51" s="46"/>
      <c r="C51" s="46"/>
      <c r="D51" s="46"/>
      <c r="E51" s="46"/>
      <c r="F51" s="46"/>
      <c r="G51" s="46"/>
      <c r="H51" s="46"/>
      <c r="I51" s="46"/>
    </row>
    <row r="52" spans="1:9" ht="25.25" customHeight="1" x14ac:dyDescent="0.2">
      <c r="A52" s="46"/>
      <c r="B52" s="46"/>
      <c r="C52" s="46"/>
      <c r="D52" s="46"/>
      <c r="E52" s="46"/>
      <c r="F52" s="46"/>
      <c r="G52" s="46"/>
      <c r="H52" s="46"/>
      <c r="I52" s="46"/>
    </row>
    <row r="53" spans="1:9" ht="25.25" customHeight="1" x14ac:dyDescent="0.2">
      <c r="A53" s="46"/>
      <c r="B53" s="46"/>
      <c r="C53" s="46"/>
      <c r="D53" s="46"/>
      <c r="E53" s="46"/>
      <c r="F53" s="46"/>
      <c r="G53" s="46"/>
      <c r="H53" s="46"/>
      <c r="I53" s="46"/>
    </row>
    <row r="54" spans="1:9" ht="25.25" customHeight="1" x14ac:dyDescent="0.2">
      <c r="A54" s="46"/>
      <c r="B54" s="46"/>
      <c r="C54" s="46"/>
      <c r="D54" s="46"/>
      <c r="E54" s="46"/>
      <c r="F54" s="46"/>
      <c r="G54" s="46"/>
      <c r="H54" s="46"/>
      <c r="I54" s="46"/>
    </row>
    <row r="55" spans="1:9" ht="25.25" customHeight="1" x14ac:dyDescent="0.2">
      <c r="A55" s="46"/>
      <c r="B55" s="46"/>
      <c r="C55" s="46"/>
      <c r="D55" s="46"/>
      <c r="E55" s="46"/>
      <c r="F55" s="46"/>
      <c r="G55" s="46"/>
      <c r="H55" s="46"/>
      <c r="I55" s="46"/>
    </row>
  </sheetData>
  <sheetProtection selectLockedCells="1"/>
  <mergeCells count="13">
    <mergeCell ref="A38:A39"/>
    <mergeCell ref="B38:I38"/>
    <mergeCell ref="C39:E39"/>
    <mergeCell ref="A1:F1"/>
    <mergeCell ref="C4:E4"/>
    <mergeCell ref="C12:E12"/>
    <mergeCell ref="C21:E21"/>
    <mergeCell ref="A20:A21"/>
    <mergeCell ref="B20:I20"/>
    <mergeCell ref="A2:I2"/>
    <mergeCell ref="C30:E30"/>
    <mergeCell ref="A29:A30"/>
    <mergeCell ref="B29:I29"/>
  </mergeCells>
  <pageMargins left="0.7" right="0.45" top="0.75" bottom="0.75" header="0.3" footer="0.3"/>
  <pageSetup paperSize="9" scale="51"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41"/>
  <sheetViews>
    <sheetView zoomScale="125" zoomScaleNormal="125" zoomScalePageLayoutView="50" workbookViewId="0">
      <selection activeCell="B7" sqref="B7"/>
    </sheetView>
  </sheetViews>
  <sheetFormatPr baseColWidth="10" defaultColWidth="10.83203125" defaultRowHeight="25.25" customHeight="1" x14ac:dyDescent="0.2"/>
  <cols>
    <col min="1" max="1" width="31.1640625" style="14" customWidth="1"/>
    <col min="2" max="8" width="12" style="97" customWidth="1"/>
    <col min="9" max="11" width="12" style="14" customWidth="1"/>
    <col min="12" max="15" width="10.83203125" style="14" hidden="1" customWidth="1"/>
    <col min="16" max="16" width="12.83203125" style="14" hidden="1" customWidth="1"/>
    <col min="17" max="17" width="14.5" style="14" hidden="1" customWidth="1"/>
    <col min="18" max="21" width="10.83203125" style="14" hidden="1" customWidth="1"/>
    <col min="22" max="22" width="15.6640625" style="14" hidden="1" customWidth="1"/>
    <col min="23" max="23" width="11.33203125" style="14" hidden="1" customWidth="1"/>
    <col min="24" max="24" width="0" style="14" hidden="1" customWidth="1"/>
    <col min="25" max="16384" width="10.83203125" style="14"/>
  </cols>
  <sheetData>
    <row r="1" spans="1:22" ht="31" customHeight="1" x14ac:dyDescent="0.3">
      <c r="A1" s="343" t="s">
        <v>401</v>
      </c>
    </row>
    <row r="2" spans="1:22" ht="25.25" customHeight="1" x14ac:dyDescent="0.2">
      <c r="A2" s="503" t="s">
        <v>400</v>
      </c>
      <c r="B2" s="504"/>
      <c r="C2" s="504"/>
      <c r="D2" s="504"/>
      <c r="E2" s="504"/>
    </row>
    <row r="3" spans="1:22" ht="25.25" customHeight="1" x14ac:dyDescent="0.2">
      <c r="A3" s="341" t="s">
        <v>475</v>
      </c>
    </row>
    <row r="4" spans="1:22" ht="25.25" customHeight="1" x14ac:dyDescent="0.2">
      <c r="A4" s="94" t="s">
        <v>167</v>
      </c>
      <c r="B4" s="501" t="s">
        <v>168</v>
      </c>
      <c r="C4" s="505"/>
      <c r="D4" s="501" t="s">
        <v>169</v>
      </c>
      <c r="E4" s="505"/>
      <c r="F4" s="502" t="s">
        <v>170</v>
      </c>
      <c r="G4" s="502"/>
      <c r="H4" s="502" t="s">
        <v>171</v>
      </c>
      <c r="I4" s="502"/>
      <c r="J4" s="501" t="s">
        <v>470</v>
      </c>
      <c r="K4" s="453"/>
    </row>
    <row r="5" spans="1:22" ht="41" customHeight="1" x14ac:dyDescent="0.2">
      <c r="A5" s="15"/>
      <c r="B5" s="98" t="s">
        <v>172</v>
      </c>
      <c r="C5" s="99" t="s">
        <v>173</v>
      </c>
      <c r="D5" s="98" t="s">
        <v>172</v>
      </c>
      <c r="E5" s="99" t="s">
        <v>174</v>
      </c>
      <c r="F5" s="98" t="s">
        <v>97</v>
      </c>
      <c r="G5" s="100" t="s">
        <v>175</v>
      </c>
      <c r="H5" s="98" t="s">
        <v>97</v>
      </c>
      <c r="I5" s="100" t="s">
        <v>176</v>
      </c>
      <c r="J5" s="100" t="s">
        <v>97</v>
      </c>
      <c r="K5" s="100" t="s">
        <v>415</v>
      </c>
    </row>
    <row r="6" spans="1:22" ht="25.25" customHeight="1" x14ac:dyDescent="0.2">
      <c r="A6" s="95" t="s">
        <v>449</v>
      </c>
      <c r="B6" s="16" t="s">
        <v>102</v>
      </c>
      <c r="C6" s="96">
        <v>0.82</v>
      </c>
      <c r="D6" s="16" t="s">
        <v>102</v>
      </c>
      <c r="E6" s="96">
        <v>0.82</v>
      </c>
      <c r="F6" s="16" t="s">
        <v>102</v>
      </c>
      <c r="G6" s="101">
        <v>0.82</v>
      </c>
      <c r="H6" s="16" t="s">
        <v>102</v>
      </c>
      <c r="I6" s="101">
        <v>0.75</v>
      </c>
      <c r="J6" s="101" t="s">
        <v>102</v>
      </c>
      <c r="K6" s="101">
        <v>0.79</v>
      </c>
      <c r="M6" s="14" t="s">
        <v>168</v>
      </c>
      <c r="O6" s="14" t="s">
        <v>169</v>
      </c>
      <c r="Q6" s="14" t="s">
        <v>170</v>
      </c>
      <c r="S6" s="14" t="s">
        <v>171</v>
      </c>
      <c r="U6" s="14" t="s">
        <v>414</v>
      </c>
    </row>
    <row r="7" spans="1:22" ht="25.25" customHeight="1" x14ac:dyDescent="0.2">
      <c r="A7" s="94" t="s">
        <v>177</v>
      </c>
      <c r="B7" s="112"/>
      <c r="C7" s="39"/>
      <c r="D7" s="111"/>
      <c r="E7" s="39"/>
      <c r="F7" s="111"/>
      <c r="G7" s="39"/>
      <c r="H7" s="111"/>
      <c r="I7" s="39"/>
      <c r="J7" s="187"/>
      <c r="K7" s="39"/>
      <c r="L7" s="54" t="e">
        <f>VLOOKUP(B$7,Sheet1!$A$3:$B$14,2)</f>
        <v>#N/A</v>
      </c>
      <c r="M7" s="25" t="e">
        <f>C6+$L7</f>
        <v>#N/A</v>
      </c>
      <c r="N7" s="28" t="e">
        <f>VLOOKUP(D$7,Sheet1!$A$3:$B$14,2)</f>
        <v>#N/A</v>
      </c>
      <c r="O7" s="25" t="e">
        <f>$E6+$N7</f>
        <v>#N/A</v>
      </c>
      <c r="P7" s="28" t="e">
        <f>VLOOKUP(F$7,Sheet1!$A$3:$B$14,2)</f>
        <v>#N/A</v>
      </c>
      <c r="Q7" s="25" t="e">
        <f>$G6+$P7</f>
        <v>#N/A</v>
      </c>
      <c r="R7" s="28" t="e">
        <f>VLOOKUP(H$7,Sheet1!$A$3:$B$14,2)</f>
        <v>#N/A</v>
      </c>
      <c r="S7" s="25" t="e">
        <f>$I6+$R7</f>
        <v>#N/A</v>
      </c>
      <c r="T7" s="250" t="e">
        <f>VLOOKUP(J$7,Sheet1!$A$3:$B$14,2)</f>
        <v>#N/A</v>
      </c>
      <c r="U7" s="250" t="e">
        <f>$K6+$T7</f>
        <v>#N/A</v>
      </c>
      <c r="V7" s="14" t="s">
        <v>178</v>
      </c>
    </row>
    <row r="8" spans="1:22" ht="25.25" customHeight="1" x14ac:dyDescent="0.2">
      <c r="I8" s="97"/>
      <c r="J8" s="97"/>
      <c r="K8" s="97"/>
      <c r="M8" s="25" t="e">
        <f>C6-$L7</f>
        <v>#N/A</v>
      </c>
      <c r="N8" s="29"/>
      <c r="O8" s="25" t="e">
        <f>E6-$N7</f>
        <v>#N/A</v>
      </c>
      <c r="P8" s="29"/>
      <c r="Q8" s="25" t="e">
        <f>$G6-$P7</f>
        <v>#N/A</v>
      </c>
      <c r="R8" s="29"/>
      <c r="S8" s="25" t="e">
        <f>$I6-$R7</f>
        <v>#N/A</v>
      </c>
      <c r="T8" s="250"/>
      <c r="U8" s="250" t="e">
        <f>$K6-$T7</f>
        <v>#N/A</v>
      </c>
      <c r="V8" s="14" t="s">
        <v>179</v>
      </c>
    </row>
    <row r="9" spans="1:22" ht="25.25" customHeight="1" x14ac:dyDescent="0.2">
      <c r="A9" s="94" t="s">
        <v>180</v>
      </c>
      <c r="B9" s="501" t="s">
        <v>168</v>
      </c>
      <c r="C9" s="505"/>
      <c r="D9" s="501" t="s">
        <v>169</v>
      </c>
      <c r="E9" s="505"/>
      <c r="F9" s="502" t="s">
        <v>170</v>
      </c>
      <c r="G9" s="502"/>
      <c r="H9" s="502" t="s">
        <v>171</v>
      </c>
      <c r="I9" s="502"/>
      <c r="J9" s="501" t="s">
        <v>450</v>
      </c>
      <c r="K9" s="453"/>
    </row>
    <row r="10" spans="1:22" ht="41" customHeight="1" x14ac:dyDescent="0.2">
      <c r="A10" s="15"/>
      <c r="B10" s="98" t="s">
        <v>172</v>
      </c>
      <c r="C10" s="99" t="s">
        <v>181</v>
      </c>
      <c r="D10" s="98" t="s">
        <v>172</v>
      </c>
      <c r="E10" s="99" t="s">
        <v>182</v>
      </c>
      <c r="F10" s="98" t="s">
        <v>97</v>
      </c>
      <c r="G10" s="100" t="s">
        <v>183</v>
      </c>
      <c r="H10" s="98" t="s">
        <v>97</v>
      </c>
      <c r="I10" s="100" t="s">
        <v>360</v>
      </c>
      <c r="J10" s="100" t="s">
        <v>97</v>
      </c>
      <c r="K10" s="100" t="s">
        <v>416</v>
      </c>
    </row>
    <row r="11" spans="1:22" ht="25.25" customHeight="1" x14ac:dyDescent="0.2">
      <c r="A11" s="95" t="s">
        <v>449</v>
      </c>
      <c r="B11" s="16" t="s">
        <v>102</v>
      </c>
      <c r="C11" s="96">
        <v>0.91</v>
      </c>
      <c r="D11" s="16" t="s">
        <v>102</v>
      </c>
      <c r="E11" s="96">
        <v>0.91</v>
      </c>
      <c r="F11" s="16" t="s">
        <v>102</v>
      </c>
      <c r="G11" s="101">
        <v>0.91</v>
      </c>
      <c r="H11" s="16" t="s">
        <v>102</v>
      </c>
      <c r="I11" s="101">
        <v>0.87</v>
      </c>
      <c r="J11" s="101" t="s">
        <v>102</v>
      </c>
      <c r="K11" s="380">
        <v>0.87</v>
      </c>
    </row>
    <row r="12" spans="1:22" ht="25.25" customHeight="1" x14ac:dyDescent="0.2">
      <c r="A12" s="94" t="s">
        <v>177</v>
      </c>
      <c r="B12" s="112"/>
      <c r="C12" s="39"/>
      <c r="D12" s="111"/>
      <c r="E12" s="39"/>
      <c r="F12" s="111"/>
      <c r="G12" s="39"/>
      <c r="H12" s="111"/>
      <c r="I12" s="39"/>
      <c r="J12" s="187"/>
      <c r="K12" s="39"/>
      <c r="L12" s="54" t="e">
        <f>VLOOKUP(B$12,Sheet1!$A$3:$B$14,2)</f>
        <v>#N/A</v>
      </c>
      <c r="M12" s="25" t="e">
        <f>C11+$L12</f>
        <v>#N/A</v>
      </c>
      <c r="N12" s="28" t="e">
        <f>VLOOKUP(D$12,Sheet1!$A$3:$B$14,2)</f>
        <v>#N/A</v>
      </c>
      <c r="O12" s="25" t="e">
        <f>$E11+$N12</f>
        <v>#N/A</v>
      </c>
      <c r="P12" s="28" t="e">
        <f>VLOOKUP(F$12,Sheet1!$A$3:$B$14,2)</f>
        <v>#N/A</v>
      </c>
      <c r="Q12" s="25" t="e">
        <f>$G11+$P12</f>
        <v>#N/A</v>
      </c>
      <c r="R12" s="28" t="e">
        <f>VLOOKUP(H$12,Sheet1!$A$3:$B$14,2)</f>
        <v>#N/A</v>
      </c>
      <c r="S12" s="25" t="e">
        <f>$I11+$R12</f>
        <v>#N/A</v>
      </c>
      <c r="T12" s="250" t="e">
        <f>VLOOKUP(J$12,Sheet1!$A$3:$B$14,2)</f>
        <v>#N/A</v>
      </c>
      <c r="U12" s="250" t="e">
        <f>$K11+$T12</f>
        <v>#N/A</v>
      </c>
      <c r="V12" s="14" t="s">
        <v>184</v>
      </c>
    </row>
    <row r="13" spans="1:22" ht="25.25" customHeight="1" x14ac:dyDescent="0.2">
      <c r="A13" s="165"/>
      <c r="M13" s="25" t="e">
        <f>C11-$L12</f>
        <v>#N/A</v>
      </c>
      <c r="N13" s="29"/>
      <c r="O13" s="25" t="e">
        <f>E11-$N12</f>
        <v>#N/A</v>
      </c>
      <c r="P13" s="29"/>
      <c r="Q13" s="25" t="e">
        <f>$G11-$P12</f>
        <v>#N/A</v>
      </c>
      <c r="R13" s="29"/>
      <c r="S13" s="25" t="e">
        <f>$I11-$R12</f>
        <v>#N/A</v>
      </c>
      <c r="T13" s="250"/>
      <c r="U13" s="250" t="e">
        <f>$K11-$T12</f>
        <v>#N/A</v>
      </c>
      <c r="V13" s="14" t="s">
        <v>185</v>
      </c>
    </row>
    <row r="19" spans="1:19" ht="62" customHeight="1" x14ac:dyDescent="0.2">
      <c r="A19" s="88" t="s">
        <v>413</v>
      </c>
      <c r="B19" s="102" t="s">
        <v>97</v>
      </c>
      <c r="C19" s="102" t="s">
        <v>415</v>
      </c>
      <c r="D19" s="102" t="s">
        <v>97</v>
      </c>
      <c r="E19" s="251" t="s">
        <v>417</v>
      </c>
      <c r="F19"/>
      <c r="L19" s="14" t="s">
        <v>353</v>
      </c>
      <c r="M19" s="14" t="s">
        <v>355</v>
      </c>
      <c r="N19" s="14" t="s">
        <v>356</v>
      </c>
      <c r="P19" s="14" t="s">
        <v>354</v>
      </c>
      <c r="Q19" s="14" t="s">
        <v>357</v>
      </c>
      <c r="R19" s="14" t="s">
        <v>358</v>
      </c>
    </row>
    <row r="20" spans="1:19" ht="25.25" customHeight="1" x14ac:dyDescent="0.2">
      <c r="A20" s="375" t="s">
        <v>448</v>
      </c>
      <c r="B20" s="8" t="s">
        <v>102</v>
      </c>
      <c r="C20" s="9">
        <v>0.79</v>
      </c>
      <c r="D20" s="103" t="s">
        <v>102</v>
      </c>
      <c r="E20" s="379">
        <v>0.87</v>
      </c>
      <c r="F20"/>
    </row>
    <row r="21" spans="1:19" ht="25.25" customHeight="1" x14ac:dyDescent="0.2">
      <c r="A21" s="13" t="s">
        <v>407</v>
      </c>
      <c r="B21" s="38"/>
      <c r="C21" s="39"/>
      <c r="D21" s="187"/>
      <c r="E21" s="39"/>
      <c r="F21"/>
      <c r="L21" s="250" t="e">
        <f>VLOOKUP($B21,Sheet1!$A$3:$B$14,2)</f>
        <v>#N/A</v>
      </c>
      <c r="M21" s="250" t="e">
        <f>C20-$L21</f>
        <v>#N/A</v>
      </c>
      <c r="N21" s="250" t="e">
        <f>C20+$L21</f>
        <v>#N/A</v>
      </c>
      <c r="O21" s="250"/>
      <c r="P21" s="250" t="e">
        <f>VLOOKUP($D21,Sheet1!$A$3:$B$14,2)</f>
        <v>#N/A</v>
      </c>
      <c r="Q21" s="250" t="e">
        <f>E20-$P21</f>
        <v>#N/A</v>
      </c>
      <c r="R21" s="301" t="e">
        <f>E20+$P21</f>
        <v>#N/A</v>
      </c>
      <c r="S21" s="14" t="s">
        <v>344</v>
      </c>
    </row>
    <row r="22" spans="1:19" ht="25.25" customHeight="1" x14ac:dyDescent="0.2">
      <c r="A22" s="47" t="s">
        <v>186</v>
      </c>
      <c r="B22" s="8" t="s">
        <v>102</v>
      </c>
      <c r="C22" s="9">
        <v>0.76</v>
      </c>
      <c r="D22" s="103" t="s">
        <v>102</v>
      </c>
      <c r="E22" s="379">
        <v>0.85</v>
      </c>
      <c r="F22"/>
    </row>
    <row r="23" spans="1:19" ht="25.25" customHeight="1" x14ac:dyDescent="0.2">
      <c r="A23" s="13" t="s">
        <v>125</v>
      </c>
      <c r="B23" s="38"/>
      <c r="C23" s="39"/>
      <c r="D23" s="187"/>
      <c r="E23" s="39"/>
      <c r="F23"/>
      <c r="L23" s="250" t="e">
        <f>VLOOKUP($B23,Sheet1!$A$3:$B$14,2)</f>
        <v>#N/A</v>
      </c>
      <c r="M23" s="250" t="e">
        <f>C22-$L23</f>
        <v>#N/A</v>
      </c>
      <c r="N23" s="250" t="e">
        <f>C22+$L23</f>
        <v>#N/A</v>
      </c>
      <c r="O23" s="250"/>
      <c r="P23" s="250" t="e">
        <f>VLOOKUP($D23,Sheet1!$A$3:$B$14,2)</f>
        <v>#N/A</v>
      </c>
      <c r="Q23" s="250" t="e">
        <f>E22-$P23</f>
        <v>#N/A</v>
      </c>
      <c r="R23" s="250" t="e">
        <f>E22+$P23</f>
        <v>#N/A</v>
      </c>
      <c r="S23" s="14" t="s">
        <v>345</v>
      </c>
    </row>
    <row r="24" spans="1:19" ht="25.25" customHeight="1" x14ac:dyDescent="0.2">
      <c r="A24" s="47" t="s">
        <v>187</v>
      </c>
      <c r="B24" s="8" t="s">
        <v>102</v>
      </c>
      <c r="C24" s="9">
        <v>0.82</v>
      </c>
      <c r="D24" s="103" t="s">
        <v>102</v>
      </c>
      <c r="E24" s="379">
        <v>0.89</v>
      </c>
      <c r="F24"/>
    </row>
    <row r="25" spans="1:19" ht="25.25" customHeight="1" x14ac:dyDescent="0.2">
      <c r="A25" s="13" t="s">
        <v>129</v>
      </c>
      <c r="B25" s="38"/>
      <c r="C25" s="39"/>
      <c r="D25" s="187"/>
      <c r="E25" s="39"/>
      <c r="F25"/>
      <c r="L25" s="250" t="e">
        <f>VLOOKUP($B25,Sheet1!$A$3:$B$14,2)</f>
        <v>#N/A</v>
      </c>
      <c r="M25" s="250" t="e">
        <f>C24-$L25</f>
        <v>#N/A</v>
      </c>
      <c r="N25" s="250" t="e">
        <f>C24+$L25</f>
        <v>#N/A</v>
      </c>
      <c r="O25" s="250"/>
      <c r="P25" s="250" t="e">
        <f>VLOOKUP($D25,Sheet1!$A$3:$B$14,2)</f>
        <v>#N/A</v>
      </c>
      <c r="Q25" s="250" t="e">
        <f>E24-$P25</f>
        <v>#N/A</v>
      </c>
      <c r="R25" s="250" t="e">
        <f>E24+$P25</f>
        <v>#N/A</v>
      </c>
      <c r="S25" s="14" t="s">
        <v>346</v>
      </c>
    </row>
    <row r="26" spans="1:19" ht="25.25" customHeight="1" x14ac:dyDescent="0.2">
      <c r="A26" s="51" t="s">
        <v>188</v>
      </c>
      <c r="B26" s="8" t="s">
        <v>102</v>
      </c>
      <c r="C26" s="9">
        <v>0.67</v>
      </c>
      <c r="D26" s="103" t="s">
        <v>102</v>
      </c>
      <c r="E26" s="379">
        <v>0.78</v>
      </c>
      <c r="F26"/>
    </row>
    <row r="27" spans="1:19" ht="25.25" customHeight="1" x14ac:dyDescent="0.2">
      <c r="A27" s="299" t="s">
        <v>189</v>
      </c>
      <c r="B27" s="303"/>
      <c r="C27" s="39"/>
      <c r="D27" s="304"/>
      <c r="E27" s="39"/>
      <c r="F27"/>
      <c r="L27" s="250" t="e">
        <f>VLOOKUP($B27,Sheet1!$A$3:$B$14,2)</f>
        <v>#N/A</v>
      </c>
      <c r="M27" s="250" t="e">
        <f>C26-$L27</f>
        <v>#N/A</v>
      </c>
      <c r="N27" s="250" t="e">
        <f>C26+$L27</f>
        <v>#N/A</v>
      </c>
      <c r="O27" s="250"/>
      <c r="P27" s="250" t="e">
        <f>VLOOKUP($D27,Sheet1!$A$3:$B$14,2)</f>
        <v>#N/A</v>
      </c>
      <c r="Q27" s="250" t="e">
        <f>E26-$P27</f>
        <v>#N/A</v>
      </c>
      <c r="R27" s="250" t="e">
        <f>E26+$P27</f>
        <v>#N/A</v>
      </c>
      <c r="S27" s="14" t="s">
        <v>347</v>
      </c>
    </row>
    <row r="28" spans="1:19" ht="25.25" customHeight="1" x14ac:dyDescent="0.2">
      <c r="A28" s="47" t="s">
        <v>190</v>
      </c>
      <c r="B28" s="8" t="s">
        <v>102</v>
      </c>
      <c r="C28" s="9">
        <v>0.86</v>
      </c>
      <c r="D28" s="103" t="s">
        <v>102</v>
      </c>
      <c r="E28" s="379">
        <v>0.9</v>
      </c>
      <c r="F28"/>
    </row>
    <row r="29" spans="1:19" ht="25.25" customHeight="1" x14ac:dyDescent="0.2">
      <c r="A29" s="13" t="s">
        <v>192</v>
      </c>
      <c r="B29" s="38"/>
      <c r="C29" s="39"/>
      <c r="D29" s="187"/>
      <c r="E29" s="39"/>
      <c r="F29"/>
      <c r="L29" s="250" t="e">
        <f>VLOOKUP($B29,Sheet1!$A$3:$B$14,2)</f>
        <v>#N/A</v>
      </c>
      <c r="M29" s="250" t="e">
        <f>C28-$L29</f>
        <v>#N/A</v>
      </c>
      <c r="N29" s="250" t="e">
        <f>C28+$L29</f>
        <v>#N/A</v>
      </c>
      <c r="O29" s="250"/>
      <c r="P29" s="250" t="e">
        <f>VLOOKUP($D29,Sheet1!$A$3:$B$14,2)</f>
        <v>#N/A</v>
      </c>
      <c r="Q29" s="250" t="e">
        <f t="shared" ref="Q29" si="0">E28-$P29</f>
        <v>#N/A</v>
      </c>
      <c r="R29" s="250" t="e">
        <f>E28+$P29</f>
        <v>#N/A</v>
      </c>
      <c r="S29" s="14" t="s">
        <v>348</v>
      </c>
    </row>
    <row r="30" spans="1:19" ht="25.25" customHeight="1" x14ac:dyDescent="0.2">
      <c r="A30" s="13" t="s">
        <v>137</v>
      </c>
      <c r="B30" s="38"/>
      <c r="C30" s="39"/>
      <c r="D30" s="113"/>
      <c r="E30" s="39"/>
      <c r="F30"/>
      <c r="L30" s="250" t="e">
        <f>VLOOKUP($B30,Sheet1!$A$3:$B$14,2)</f>
        <v>#N/A</v>
      </c>
      <c r="M30" s="250" t="e">
        <f>C28-$L30</f>
        <v>#N/A</v>
      </c>
      <c r="N30" s="250" t="e">
        <f>C28+$L30</f>
        <v>#N/A</v>
      </c>
      <c r="O30" s="250"/>
      <c r="P30" s="250" t="e">
        <f>VLOOKUP($D30,Sheet1!$A$3:$B$14,2)</f>
        <v>#N/A</v>
      </c>
      <c r="Q30" s="250" t="e">
        <f>E28-$P30</f>
        <v>#N/A</v>
      </c>
      <c r="R30" s="250" t="e">
        <f>E28+$P30</f>
        <v>#N/A</v>
      </c>
      <c r="S30" s="14" t="s">
        <v>348</v>
      </c>
    </row>
    <row r="31" spans="1:19" ht="25.25" customHeight="1" x14ac:dyDescent="0.2">
      <c r="A31" s="13" t="s">
        <v>195</v>
      </c>
      <c r="B31" s="38"/>
      <c r="C31" s="39"/>
      <c r="D31" s="187"/>
      <c r="E31" s="39"/>
      <c r="F31"/>
      <c r="L31" s="250" t="e">
        <f>VLOOKUP($B31,Sheet1!$A$3:$B$14,2)</f>
        <v>#N/A</v>
      </c>
      <c r="M31" s="250" t="e">
        <f>C20-$L31</f>
        <v>#N/A</v>
      </c>
      <c r="N31" s="250" t="e">
        <f>C20+$L31</f>
        <v>#N/A</v>
      </c>
      <c r="O31" s="250"/>
      <c r="P31" s="250" t="e">
        <f>VLOOKUP($D31,Sheet1!$A$3:$B$14,2)</f>
        <v>#N/A</v>
      </c>
      <c r="Q31" s="250" t="e">
        <f>E20-$P31</f>
        <v>#N/A</v>
      </c>
      <c r="R31" s="250" t="e">
        <f>E20+$P31</f>
        <v>#N/A</v>
      </c>
      <c r="S31" s="14" t="s">
        <v>294</v>
      </c>
    </row>
    <row r="32" spans="1:19" ht="25.25" customHeight="1" x14ac:dyDescent="0.2">
      <c r="A32" s="13" t="s">
        <v>197</v>
      </c>
      <c r="B32" s="38"/>
      <c r="C32" s="39"/>
      <c r="D32" s="113"/>
      <c r="E32" s="39"/>
      <c r="F32"/>
      <c r="L32" s="250" t="e">
        <f>VLOOKUP($B32,Sheet1!$A$3:$B$14,2)</f>
        <v>#N/A</v>
      </c>
      <c r="M32" s="250" t="e">
        <f>C20-$L32</f>
        <v>#N/A</v>
      </c>
      <c r="N32" s="250" t="e">
        <f>C20+$L32</f>
        <v>#N/A</v>
      </c>
      <c r="O32" s="250"/>
      <c r="P32" s="250" t="e">
        <f>VLOOKUP($D32,Sheet1!$A$3:$B$14,2)</f>
        <v>#N/A</v>
      </c>
      <c r="Q32" s="250" t="e">
        <f>E20-$P32</f>
        <v>#N/A</v>
      </c>
      <c r="R32" s="250" t="e">
        <f>E20+$P32</f>
        <v>#N/A</v>
      </c>
      <c r="S32" s="14" t="s">
        <v>349</v>
      </c>
    </row>
    <row r="33" spans="1:23" ht="25.25" customHeight="1" x14ac:dyDescent="0.2">
      <c r="A33" s="13" t="s">
        <v>199</v>
      </c>
      <c r="B33" s="38"/>
      <c r="C33" s="41"/>
      <c r="D33" s="113"/>
      <c r="E33" s="41"/>
      <c r="F33"/>
      <c r="L33" s="250"/>
      <c r="M33" s="250"/>
      <c r="O33" s="250"/>
      <c r="P33" s="250"/>
      <c r="Q33" s="250"/>
      <c r="R33" s="250"/>
    </row>
    <row r="34" spans="1:23" ht="25.25" customHeight="1" x14ac:dyDescent="0.2">
      <c r="A34" s="13" t="s">
        <v>201</v>
      </c>
      <c r="B34" s="38"/>
      <c r="C34" s="41"/>
      <c r="D34" s="113"/>
      <c r="E34" s="41"/>
      <c r="F34"/>
      <c r="L34" s="250"/>
      <c r="M34" s="250"/>
      <c r="O34" s="250"/>
      <c r="P34" s="250"/>
      <c r="Q34" s="250"/>
      <c r="R34" s="250"/>
    </row>
    <row r="35" spans="1:23" ht="25.25" customHeight="1" x14ac:dyDescent="0.2">
      <c r="A35" s="47" t="s">
        <v>203</v>
      </c>
      <c r="B35" s="8" t="s">
        <v>102</v>
      </c>
      <c r="C35" s="9">
        <v>0.86</v>
      </c>
      <c r="D35" s="103" t="s">
        <v>102</v>
      </c>
      <c r="E35" s="379">
        <v>0.94</v>
      </c>
      <c r="F35"/>
    </row>
    <row r="36" spans="1:23" ht="25.25" customHeight="1" x14ac:dyDescent="0.2">
      <c r="A36" s="13" t="s">
        <v>205</v>
      </c>
      <c r="B36" s="38"/>
      <c r="C36" s="39"/>
      <c r="D36" s="187"/>
      <c r="E36" s="39"/>
      <c r="F36"/>
      <c r="L36" s="250" t="e">
        <f>VLOOKUP($B36,Sheet1!$A$3:$B$14,2)</f>
        <v>#N/A</v>
      </c>
      <c r="M36" s="250" t="e">
        <f>C35-$L36</f>
        <v>#N/A</v>
      </c>
      <c r="N36" s="250" t="e">
        <f>C35+$L36</f>
        <v>#N/A</v>
      </c>
      <c r="O36" s="250"/>
      <c r="P36" s="250" t="e">
        <f>VLOOKUP($D36,Sheet1!$A$3:$B$14,2)</f>
        <v>#N/A</v>
      </c>
      <c r="Q36" s="250" t="e">
        <f t="shared" ref="Q36" si="1">E35-$P36</f>
        <v>#N/A</v>
      </c>
      <c r="R36" s="250" t="e">
        <f>E35+$P36</f>
        <v>#N/A</v>
      </c>
      <c r="S36" s="14" t="s">
        <v>350</v>
      </c>
    </row>
    <row r="37" spans="1:23" ht="25.25" customHeight="1" x14ac:dyDescent="0.2">
      <c r="A37" s="50" t="s">
        <v>207</v>
      </c>
      <c r="B37" s="38"/>
      <c r="C37" s="39"/>
      <c r="D37" s="113"/>
      <c r="E37" s="39"/>
      <c r="F37"/>
      <c r="L37" s="250" t="e">
        <f>VLOOKUP($B37,Sheet1!$A$3:$B$14,2)</f>
        <v>#N/A</v>
      </c>
      <c r="M37" s="250" t="e">
        <f>C20-$L37</f>
        <v>#N/A</v>
      </c>
      <c r="N37" s="250" t="e">
        <f>C20+$L37</f>
        <v>#N/A</v>
      </c>
      <c r="O37" s="250"/>
      <c r="P37" s="250" t="e">
        <f>VLOOKUP($D37,Sheet1!$A$3:$B$14,2)</f>
        <v>#N/A</v>
      </c>
      <c r="Q37" s="250" t="e">
        <f>E20-$P37</f>
        <v>#N/A</v>
      </c>
      <c r="R37" s="250" t="e">
        <f>E20+$P37</f>
        <v>#N/A</v>
      </c>
      <c r="S37" s="14" t="s">
        <v>351</v>
      </c>
    </row>
    <row r="38" spans="1:23" ht="25.25" customHeight="1" x14ac:dyDescent="0.2">
      <c r="A38" s="50" t="s">
        <v>143</v>
      </c>
      <c r="B38" s="38"/>
      <c r="C38" s="39"/>
      <c r="D38" s="113"/>
      <c r="E38" s="39"/>
      <c r="F38"/>
      <c r="L38" s="250" t="e">
        <f>VLOOKUP($B38,Sheet1!$A$3:$B$14,2)</f>
        <v>#N/A</v>
      </c>
      <c r="M38" s="250" t="e">
        <f>C20-$L38</f>
        <v>#N/A</v>
      </c>
      <c r="N38" s="250" t="e">
        <f>C20+$L38</f>
        <v>#N/A</v>
      </c>
      <c r="O38" s="250"/>
      <c r="P38" s="250" t="e">
        <f>VLOOKUP($D38,Sheet1!$A$3:$B$14,2)</f>
        <v>#N/A</v>
      </c>
      <c r="Q38" s="250" t="e">
        <f>E20-$P38</f>
        <v>#N/A</v>
      </c>
      <c r="R38" s="250" t="e">
        <f>E20+$P38</f>
        <v>#N/A</v>
      </c>
      <c r="S38" s="14" t="s">
        <v>352</v>
      </c>
    </row>
    <row r="39" spans="1:23" ht="25.25" customHeight="1" x14ac:dyDescent="0.2">
      <c r="A39" s="165" t="s">
        <v>210</v>
      </c>
    </row>
    <row r="40" spans="1:23" ht="25.25" customHeight="1" x14ac:dyDescent="0.2">
      <c r="W40" s="2"/>
    </row>
    <row r="41" spans="1:23" ht="25.25" customHeight="1" x14ac:dyDescent="0.2">
      <c r="W41" s="2"/>
    </row>
  </sheetData>
  <sheetProtection algorithmName="SHA-512" hashValue="gohBdlH4Ai0ST0wO04fMY615YFajn0jZtDSnTtWGdZlTPI8k13l969/ouv3GODXsoo7B9EkjO273g8oqtJJacw==" saltValue="gATsaAKZ9pamjfR+YdeDHg==" spinCount="100000" sheet="1" selectLockedCells="1"/>
  <mergeCells count="11">
    <mergeCell ref="J4:K4"/>
    <mergeCell ref="J9:K9"/>
    <mergeCell ref="H4:I4"/>
    <mergeCell ref="H9:I9"/>
    <mergeCell ref="A2:E2"/>
    <mergeCell ref="B9:C9"/>
    <mergeCell ref="D9:E9"/>
    <mergeCell ref="F9:G9"/>
    <mergeCell ref="F4:G4"/>
    <mergeCell ref="D4:E4"/>
    <mergeCell ref="B4:C4"/>
  </mergeCells>
  <conditionalFormatting sqref="C7">
    <cfRule type="cellIs" dxfId="622" priority="324" stopIfTrue="1" operator="between">
      <formula>M8</formula>
      <formula>M7</formula>
    </cfRule>
    <cfRule type="cellIs" dxfId="621" priority="323" stopIfTrue="1" operator="lessThanOrEqual">
      <formula>M8</formula>
    </cfRule>
    <cfRule type="expression" dxfId="620" priority="321" stopIfTrue="1">
      <formula>($B7&lt;=5)</formula>
    </cfRule>
    <cfRule type="cellIs" dxfId="619" priority="322" stopIfTrue="1" operator="greaterThanOrEqual">
      <formula>M7</formula>
    </cfRule>
  </conditionalFormatting>
  <conditionalFormatting sqref="C12">
    <cfRule type="expression" dxfId="618" priority="309" stopIfTrue="1">
      <formula>($B12&lt;=5)</formula>
    </cfRule>
    <cfRule type="cellIs" dxfId="617" priority="310" stopIfTrue="1" operator="greaterThanOrEqual">
      <formula>M12</formula>
    </cfRule>
    <cfRule type="cellIs" dxfId="616" priority="311" stopIfTrue="1" operator="lessThanOrEqual">
      <formula>M13</formula>
    </cfRule>
    <cfRule type="cellIs" dxfId="615" priority="312" stopIfTrue="1" operator="between">
      <formula>M13</formula>
      <formula>M12</formula>
    </cfRule>
  </conditionalFormatting>
  <conditionalFormatting sqref="C21">
    <cfRule type="cellIs" dxfId="614" priority="1108" stopIfTrue="1" operator="between">
      <formula>$M21</formula>
      <formula>$N21</formula>
    </cfRule>
    <cfRule type="cellIs" dxfId="613" priority="1104" stopIfTrue="1" operator="greaterThanOrEqual">
      <formula>$N21</formula>
    </cfRule>
    <cfRule type="cellIs" dxfId="612" priority="215" stopIfTrue="1" operator="lessThanOrEqual">
      <formula>$M21</formula>
    </cfRule>
    <cfRule type="expression" dxfId="611" priority="213" stopIfTrue="1">
      <formula>($B21&lt;=5)</formula>
    </cfRule>
  </conditionalFormatting>
  <conditionalFormatting sqref="C23">
    <cfRule type="cellIs" dxfId="610" priority="64" stopIfTrue="1" operator="between">
      <formula>$M23</formula>
      <formula>$N23</formula>
    </cfRule>
    <cfRule type="cellIs" dxfId="609" priority="63" stopIfTrue="1" operator="greaterThanOrEqual">
      <formula>$N23</formula>
    </cfRule>
    <cfRule type="cellIs" dxfId="608" priority="62" stopIfTrue="1" operator="lessThanOrEqual">
      <formula>$M23</formula>
    </cfRule>
    <cfRule type="expression" dxfId="607" priority="61" stopIfTrue="1">
      <formula>($B23&lt;=5)</formula>
    </cfRule>
  </conditionalFormatting>
  <conditionalFormatting sqref="C25">
    <cfRule type="cellIs" dxfId="606" priority="60" stopIfTrue="1" operator="between">
      <formula>$M25</formula>
      <formula>$N25</formula>
    </cfRule>
    <cfRule type="cellIs" dxfId="605" priority="59" stopIfTrue="1" operator="greaterThanOrEqual">
      <formula>$N25</formula>
    </cfRule>
    <cfRule type="cellIs" dxfId="604" priority="58" stopIfTrue="1" operator="lessThanOrEqual">
      <formula>$M25</formula>
    </cfRule>
    <cfRule type="expression" dxfId="603" priority="57" stopIfTrue="1">
      <formula>($B25&lt;=5)</formula>
    </cfRule>
  </conditionalFormatting>
  <conditionalFormatting sqref="C27">
    <cfRule type="cellIs" dxfId="602" priority="56" stopIfTrue="1" operator="between">
      <formula>$M27</formula>
      <formula>$N27</formula>
    </cfRule>
    <cfRule type="cellIs" dxfId="601" priority="55" stopIfTrue="1" operator="greaterThanOrEqual">
      <formula>$N27</formula>
    </cfRule>
    <cfRule type="cellIs" dxfId="600" priority="54" stopIfTrue="1" operator="lessThanOrEqual">
      <formula>$M27</formula>
    </cfRule>
    <cfRule type="expression" dxfId="599" priority="53" stopIfTrue="1">
      <formula>($B27&lt;=5)</formula>
    </cfRule>
  </conditionalFormatting>
  <conditionalFormatting sqref="C29:C32">
    <cfRule type="cellIs" dxfId="598" priority="51" stopIfTrue="1" operator="greaterThanOrEqual">
      <formula>$N29</formula>
    </cfRule>
    <cfRule type="cellIs" dxfId="597" priority="52" stopIfTrue="1" operator="between">
      <formula>$M29</formula>
      <formula>$N29</formula>
    </cfRule>
    <cfRule type="cellIs" dxfId="596" priority="50" stopIfTrue="1" operator="lessThanOrEqual">
      <formula>$M29</formula>
    </cfRule>
    <cfRule type="expression" dxfId="595" priority="49" stopIfTrue="1">
      <formula>($B29&lt;=5)</formula>
    </cfRule>
  </conditionalFormatting>
  <conditionalFormatting sqref="C36:C38">
    <cfRule type="cellIs" dxfId="594" priority="48" stopIfTrue="1" operator="between">
      <formula>$M36</formula>
      <formula>$N36</formula>
    </cfRule>
    <cfRule type="cellIs" dxfId="593" priority="47" stopIfTrue="1" operator="greaterThanOrEqual">
      <formula>$N36</formula>
    </cfRule>
    <cfRule type="expression" dxfId="592" priority="45" stopIfTrue="1">
      <formula>($B36&lt;=5)</formula>
    </cfRule>
    <cfRule type="cellIs" dxfId="591" priority="46" stopIfTrue="1" operator="lessThanOrEqual">
      <formula>$M36</formula>
    </cfRule>
  </conditionalFormatting>
  <conditionalFormatting sqref="E7">
    <cfRule type="expression" dxfId="590" priority="317" stopIfTrue="1">
      <formula>($D7&lt;=5)</formula>
    </cfRule>
    <cfRule type="cellIs" dxfId="589" priority="318" stopIfTrue="1" operator="greaterThanOrEqual">
      <formula>O7</formula>
    </cfRule>
    <cfRule type="cellIs" dxfId="588" priority="319" stopIfTrue="1" operator="lessThanOrEqual">
      <formula>O8</formula>
    </cfRule>
    <cfRule type="cellIs" dxfId="587" priority="320" stopIfTrue="1" operator="between">
      <formula>O8</formula>
      <formula>O7</formula>
    </cfRule>
  </conditionalFormatting>
  <conditionalFormatting sqref="E12">
    <cfRule type="expression" dxfId="586" priority="305" stopIfTrue="1">
      <formula>(D$12&lt;=5)</formula>
    </cfRule>
    <cfRule type="cellIs" dxfId="585" priority="308" stopIfTrue="1" operator="between">
      <formula>O13</formula>
      <formula>O12</formula>
    </cfRule>
    <cfRule type="cellIs" dxfId="584" priority="306" stopIfTrue="1" operator="greaterThanOrEqual">
      <formula>O12</formula>
    </cfRule>
    <cfRule type="cellIs" dxfId="583" priority="307" stopIfTrue="1" operator="lessThanOrEqual">
      <formula>O13</formula>
    </cfRule>
  </conditionalFormatting>
  <conditionalFormatting sqref="E21">
    <cfRule type="cellIs" dxfId="582" priority="43" stopIfTrue="1" operator="greaterThanOrEqual">
      <formula>$R21</formula>
    </cfRule>
    <cfRule type="cellIs" dxfId="581" priority="44" stopIfTrue="1" operator="between">
      <formula>$Q21</formula>
      <formula>$R21</formula>
    </cfRule>
    <cfRule type="cellIs" dxfId="580" priority="42" stopIfTrue="1" operator="lessThanOrEqual">
      <formula>$Q21</formula>
    </cfRule>
    <cfRule type="expression" dxfId="579" priority="41" stopIfTrue="1">
      <formula>($D21&lt;=5)</formula>
    </cfRule>
  </conditionalFormatting>
  <conditionalFormatting sqref="E23">
    <cfRule type="cellIs" dxfId="578" priority="19" stopIfTrue="1" operator="greaterThanOrEqual">
      <formula>$R23</formula>
    </cfRule>
    <cfRule type="cellIs" dxfId="577" priority="18" stopIfTrue="1" operator="lessThanOrEqual">
      <formula>$Q23</formula>
    </cfRule>
    <cfRule type="expression" dxfId="576" priority="17" stopIfTrue="1">
      <formula>($D23&lt;=5)</formula>
    </cfRule>
    <cfRule type="cellIs" dxfId="575" priority="20" stopIfTrue="1" operator="between">
      <formula>$Q23</formula>
      <formula>$R23</formula>
    </cfRule>
  </conditionalFormatting>
  <conditionalFormatting sqref="E25">
    <cfRule type="cellIs" dxfId="574" priority="14" stopIfTrue="1" operator="lessThanOrEqual">
      <formula>$Q25</formula>
    </cfRule>
    <cfRule type="cellIs" dxfId="573" priority="15" stopIfTrue="1" operator="greaterThanOrEqual">
      <formula>$R25</formula>
    </cfRule>
    <cfRule type="expression" dxfId="572" priority="13" stopIfTrue="1">
      <formula>($D25&lt;=5)</formula>
    </cfRule>
    <cfRule type="cellIs" dxfId="571" priority="16" stopIfTrue="1" operator="between">
      <formula>$Q25</formula>
      <formula>$R25</formula>
    </cfRule>
  </conditionalFormatting>
  <conditionalFormatting sqref="E27">
    <cfRule type="cellIs" dxfId="570" priority="11" stopIfTrue="1" operator="greaterThanOrEqual">
      <formula>$R27</formula>
    </cfRule>
    <cfRule type="cellIs" dxfId="569" priority="12" stopIfTrue="1" operator="between">
      <formula>$Q27</formula>
      <formula>$R27</formula>
    </cfRule>
    <cfRule type="expression" dxfId="568" priority="9" stopIfTrue="1">
      <formula>($D27&lt;=5)</formula>
    </cfRule>
    <cfRule type="cellIs" dxfId="567" priority="10" stopIfTrue="1" operator="lessThanOrEqual">
      <formula>$Q27</formula>
    </cfRule>
  </conditionalFormatting>
  <conditionalFormatting sqref="E29:E32">
    <cfRule type="cellIs" dxfId="566" priority="7" stopIfTrue="1" operator="greaterThanOrEqual">
      <formula>$R29</formula>
    </cfRule>
    <cfRule type="cellIs" dxfId="565" priority="6" stopIfTrue="1" operator="lessThanOrEqual">
      <formula>$Q29</formula>
    </cfRule>
    <cfRule type="expression" dxfId="564" priority="5" stopIfTrue="1">
      <formula>($D29&lt;=5)</formula>
    </cfRule>
    <cfRule type="cellIs" dxfId="563" priority="8" stopIfTrue="1" operator="between">
      <formula>$Q29</formula>
      <formula>$R29</formula>
    </cfRule>
  </conditionalFormatting>
  <conditionalFormatting sqref="E36:E38">
    <cfRule type="expression" dxfId="562" priority="1" stopIfTrue="1">
      <formula>($D36&lt;=5)</formula>
    </cfRule>
    <cfRule type="cellIs" dxfId="561" priority="2" stopIfTrue="1" operator="lessThanOrEqual">
      <formula>$Q36</formula>
    </cfRule>
    <cfRule type="cellIs" dxfId="560" priority="4" stopIfTrue="1" operator="between">
      <formula>$Q36</formula>
      <formula>$R36</formula>
    </cfRule>
    <cfRule type="cellIs" dxfId="559" priority="3" stopIfTrue="1" operator="greaterThanOrEqual">
      <formula>$R36</formula>
    </cfRule>
  </conditionalFormatting>
  <conditionalFormatting sqref="G7">
    <cfRule type="cellIs" dxfId="558" priority="314" stopIfTrue="1" operator="greaterThanOrEqual">
      <formula>Q7</formula>
    </cfRule>
    <cfRule type="cellIs" dxfId="557" priority="316" stopIfTrue="1" operator="between">
      <formula>Q8</formula>
      <formula>Q7</formula>
    </cfRule>
    <cfRule type="cellIs" dxfId="556" priority="315" stopIfTrue="1" operator="lessThanOrEqual">
      <formula>Q8</formula>
    </cfRule>
    <cfRule type="expression" dxfId="555" priority="313" stopIfTrue="1">
      <formula>($F7&lt;=5)</formula>
    </cfRule>
  </conditionalFormatting>
  <conditionalFormatting sqref="G12">
    <cfRule type="expression" dxfId="554" priority="111" stopIfTrue="1">
      <formula>(F$12&lt;=5)</formula>
    </cfRule>
    <cfRule type="cellIs" dxfId="553" priority="113" stopIfTrue="1" operator="lessThanOrEqual">
      <formula>Q13</formula>
    </cfRule>
    <cfRule type="cellIs" dxfId="552" priority="114" stopIfTrue="1" operator="between">
      <formula>Q13</formula>
      <formula>Q12</formula>
    </cfRule>
    <cfRule type="cellIs" dxfId="551" priority="112" stopIfTrue="1" operator="greaterThanOrEqual">
      <formula>Q12</formula>
    </cfRule>
  </conditionalFormatting>
  <conditionalFormatting sqref="I7">
    <cfRule type="cellIs" dxfId="550" priority="121" stopIfTrue="1" operator="lessThanOrEqual">
      <formula>S8</formula>
    </cfRule>
    <cfRule type="expression" dxfId="549" priority="119" stopIfTrue="1">
      <formula>($H7&lt;=5)</formula>
    </cfRule>
    <cfRule type="cellIs" dxfId="548" priority="120" stopIfTrue="1" operator="greaterThanOrEqual">
      <formula>S7</formula>
    </cfRule>
    <cfRule type="cellIs" dxfId="547" priority="122" stopIfTrue="1" operator="between">
      <formula>S8</formula>
      <formula>S7</formula>
    </cfRule>
  </conditionalFormatting>
  <conditionalFormatting sqref="I12">
    <cfRule type="cellIs" dxfId="546" priority="108" stopIfTrue="1" operator="greaterThanOrEqual">
      <formula>S12</formula>
    </cfRule>
    <cfRule type="cellIs" dxfId="545" priority="109" stopIfTrue="1" operator="lessThanOrEqual">
      <formula>S13</formula>
    </cfRule>
    <cfRule type="cellIs" dxfId="544" priority="110" operator="between">
      <formula>S13</formula>
      <formula>S12</formula>
    </cfRule>
    <cfRule type="expression" dxfId="543" priority="107" stopIfTrue="1">
      <formula>(H$12&lt;=5)</formula>
    </cfRule>
  </conditionalFormatting>
  <conditionalFormatting sqref="K7">
    <cfRule type="cellIs" dxfId="542" priority="715" stopIfTrue="1" operator="greaterThanOrEqual">
      <formula>U7</formula>
    </cfRule>
    <cfRule type="cellIs" dxfId="541" priority="118" stopIfTrue="1" operator="between">
      <formula>U8</formula>
      <formula>U7</formula>
    </cfRule>
    <cfRule type="cellIs" dxfId="540" priority="716" stopIfTrue="1" operator="lessThanOrEqual">
      <formula>U8</formula>
    </cfRule>
    <cfRule type="expression" dxfId="539" priority="714" stopIfTrue="1">
      <formula>($J7&lt;=5)</formula>
    </cfRule>
  </conditionalFormatting>
  <conditionalFormatting sqref="K12">
    <cfRule type="cellIs" dxfId="538" priority="711" stopIfTrue="1" operator="between">
      <formula>U13</formula>
      <formula>U12</formula>
    </cfRule>
    <cfRule type="expression" dxfId="537" priority="555" stopIfTrue="1">
      <formula>(J$12&lt;=5)</formula>
    </cfRule>
    <cfRule type="cellIs" dxfId="536" priority="712" stopIfTrue="1" operator="greaterThanOrEqual">
      <formula>U12</formula>
    </cfRule>
    <cfRule type="cellIs" dxfId="535" priority="713" stopIfTrue="1" operator="lessThanOrEqual">
      <formula>U13</formula>
    </cfRule>
  </conditionalFormatting>
  <pageMargins left="0.7" right="0.45" top="0.75" bottom="0.75" header="0.3" footer="0.3"/>
  <pageSetup paperSize="9" scale="56"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55"/>
  <sheetViews>
    <sheetView topLeftCell="A13" zoomScaleNormal="100" zoomScalePageLayoutView="50" workbookViewId="0">
      <selection activeCell="B8" sqref="B8"/>
    </sheetView>
  </sheetViews>
  <sheetFormatPr baseColWidth="10" defaultColWidth="10.83203125" defaultRowHeight="25.25" customHeight="1" x14ac:dyDescent="0.2"/>
  <cols>
    <col min="1" max="1" width="31.5" style="2" customWidth="1"/>
    <col min="2" max="2" width="7.33203125" style="2" customWidth="1"/>
    <col min="3" max="10" width="10.1640625" style="2" customWidth="1"/>
    <col min="11" max="11" width="10.6640625" style="2" customWidth="1"/>
    <col min="12" max="12" width="10.83203125" style="2" customWidth="1"/>
    <col min="13" max="13" width="10.83203125" style="2" hidden="1" customWidth="1"/>
    <col min="14" max="14" width="12.6640625" style="2" hidden="1" customWidth="1"/>
    <col min="15" max="22" width="10.83203125" style="2" hidden="1" customWidth="1"/>
    <col min="23" max="23" width="20.6640625" style="2" hidden="1" customWidth="1"/>
    <col min="24" max="36" width="10.83203125" style="2" hidden="1" customWidth="1"/>
    <col min="37" max="16384" width="10.83203125" style="2"/>
  </cols>
  <sheetData>
    <row r="1" spans="1:23" ht="35" customHeight="1" x14ac:dyDescent="0.2">
      <c r="A1" s="484" t="s">
        <v>402</v>
      </c>
      <c r="B1" s="464"/>
      <c r="C1" s="464"/>
      <c r="D1" s="464"/>
      <c r="E1" s="464"/>
      <c r="F1" s="464"/>
    </row>
    <row r="2" spans="1:23" ht="25.25" customHeight="1" x14ac:dyDescent="0.2">
      <c r="A2" s="342" t="s">
        <v>476</v>
      </c>
    </row>
    <row r="3" spans="1:23" ht="25.25" customHeight="1" x14ac:dyDescent="0.2">
      <c r="A3" s="13" t="s">
        <v>212</v>
      </c>
      <c r="B3" s="42" t="s">
        <v>97</v>
      </c>
      <c r="C3" s="506" t="s">
        <v>213</v>
      </c>
      <c r="D3" s="507"/>
      <c r="E3" s="506" t="s">
        <v>24</v>
      </c>
      <c r="F3" s="507"/>
      <c r="G3" s="506" t="s">
        <v>25</v>
      </c>
      <c r="H3" s="507"/>
      <c r="I3" s="506" t="s">
        <v>26</v>
      </c>
      <c r="J3" s="507"/>
      <c r="K3" s="42" t="s">
        <v>78</v>
      </c>
    </row>
    <row r="4" spans="1:23" ht="25.25" customHeight="1" x14ac:dyDescent="0.2">
      <c r="A4" s="13"/>
      <c r="B4" s="42"/>
      <c r="C4" s="42" t="s">
        <v>45</v>
      </c>
      <c r="D4" s="42" t="s">
        <v>46</v>
      </c>
      <c r="E4" s="42" t="s">
        <v>45</v>
      </c>
      <c r="F4" s="42" t="s">
        <v>46</v>
      </c>
      <c r="G4" s="42" t="s">
        <v>45</v>
      </c>
      <c r="H4" s="42" t="s">
        <v>46</v>
      </c>
      <c r="I4" s="42" t="s">
        <v>45</v>
      </c>
      <c r="J4" s="42" t="s">
        <v>46</v>
      </c>
      <c r="K4" s="42" t="s">
        <v>45</v>
      </c>
    </row>
    <row r="5" spans="1:23" ht="25.25" hidden="1" customHeight="1" x14ac:dyDescent="0.2">
      <c r="A5" s="47" t="s">
        <v>101</v>
      </c>
      <c r="B5" s="8"/>
      <c r="C5" s="9">
        <v>0.6</v>
      </c>
      <c r="D5" s="9" t="s">
        <v>102</v>
      </c>
      <c r="E5" s="9">
        <v>0.74</v>
      </c>
      <c r="F5" s="9">
        <v>0.24</v>
      </c>
      <c r="G5" s="9">
        <v>0.66</v>
      </c>
      <c r="H5" s="9">
        <v>0.13</v>
      </c>
      <c r="I5" s="9">
        <v>0.73</v>
      </c>
      <c r="J5" s="9">
        <v>0.18</v>
      </c>
      <c r="K5" s="9">
        <v>0.82</v>
      </c>
      <c r="M5" s="28"/>
      <c r="N5" s="25">
        <f>C5+$M6</f>
        <v>0.7</v>
      </c>
      <c r="O5" s="25" t="e">
        <f t="shared" ref="O5:V5" si="0">D5+$M6</f>
        <v>#VALUE!</v>
      </c>
      <c r="P5" s="25">
        <f t="shared" si="0"/>
        <v>0.84</v>
      </c>
      <c r="Q5" s="25">
        <f t="shared" si="0"/>
        <v>0.33999999999999997</v>
      </c>
      <c r="R5" s="25">
        <f t="shared" si="0"/>
        <v>0.76</v>
      </c>
      <c r="S5" s="25">
        <f t="shared" si="0"/>
        <v>0.23</v>
      </c>
      <c r="T5" s="25">
        <f t="shared" si="0"/>
        <v>0.83</v>
      </c>
      <c r="U5" s="25">
        <f t="shared" si="0"/>
        <v>0.28000000000000003</v>
      </c>
      <c r="V5" s="25">
        <f t="shared" si="0"/>
        <v>0.91999999999999993</v>
      </c>
      <c r="W5" s="27" t="s">
        <v>103</v>
      </c>
    </row>
    <row r="6" spans="1:23" ht="25.25" hidden="1" customHeight="1" x14ac:dyDescent="0.2">
      <c r="A6" s="13" t="s">
        <v>104</v>
      </c>
      <c r="B6" s="38">
        <v>30</v>
      </c>
      <c r="C6" s="39"/>
      <c r="D6" s="114"/>
      <c r="E6" s="39">
        <v>0.55000000000000004</v>
      </c>
      <c r="F6" s="39"/>
      <c r="G6" s="39">
        <v>0.76</v>
      </c>
      <c r="H6" s="39">
        <v>0.13</v>
      </c>
      <c r="I6" s="39"/>
      <c r="J6" s="39"/>
      <c r="K6" s="39"/>
      <c r="M6" s="28">
        <f>VLOOKUP($B6,Sheet1!A$3:B$14,2)</f>
        <v>0.1</v>
      </c>
      <c r="N6" s="29">
        <f>C5-$M6</f>
        <v>0.5</v>
      </c>
      <c r="O6" s="29" t="e">
        <f t="shared" ref="O6:V6" si="1">D5-$M6</f>
        <v>#VALUE!</v>
      </c>
      <c r="P6" s="29">
        <f t="shared" si="1"/>
        <v>0.64</v>
      </c>
      <c r="Q6" s="29">
        <f t="shared" si="1"/>
        <v>0.13999999999999999</v>
      </c>
      <c r="R6" s="29">
        <f t="shared" si="1"/>
        <v>0.56000000000000005</v>
      </c>
      <c r="S6" s="29">
        <f t="shared" si="1"/>
        <v>0.03</v>
      </c>
      <c r="T6" s="29">
        <f t="shared" si="1"/>
        <v>0.63</v>
      </c>
      <c r="U6" s="29">
        <f t="shared" si="1"/>
        <v>7.9999999999999988E-2</v>
      </c>
      <c r="V6" s="29">
        <f t="shared" si="1"/>
        <v>0.72</v>
      </c>
      <c r="W6" s="30" t="s">
        <v>105</v>
      </c>
    </row>
    <row r="7" spans="1:23" ht="25.25" customHeight="1" x14ac:dyDescent="0.2">
      <c r="A7" s="47" t="s">
        <v>106</v>
      </c>
      <c r="B7" s="8"/>
      <c r="C7" s="9">
        <v>0.64</v>
      </c>
      <c r="D7" s="9">
        <v>0.11</v>
      </c>
      <c r="E7" s="9">
        <v>0.75</v>
      </c>
      <c r="F7" s="9">
        <v>0.25</v>
      </c>
      <c r="G7" s="9">
        <v>0.69</v>
      </c>
      <c r="H7" s="9">
        <v>0.15</v>
      </c>
      <c r="I7" s="9">
        <v>0.76</v>
      </c>
      <c r="J7" s="9">
        <v>0.22</v>
      </c>
      <c r="K7" s="9">
        <v>0.82</v>
      </c>
      <c r="N7" s="25" t="e">
        <f>C7+$M8</f>
        <v>#N/A</v>
      </c>
      <c r="O7" s="25" t="e">
        <f t="shared" ref="O7:V7" si="2">D7+$M8</f>
        <v>#N/A</v>
      </c>
      <c r="P7" s="25" t="e">
        <f t="shared" si="2"/>
        <v>#N/A</v>
      </c>
      <c r="Q7" s="25" t="e">
        <f t="shared" si="2"/>
        <v>#N/A</v>
      </c>
      <c r="R7" s="25" t="e">
        <f t="shared" si="2"/>
        <v>#N/A</v>
      </c>
      <c r="S7" s="25" t="e">
        <f t="shared" si="2"/>
        <v>#N/A</v>
      </c>
      <c r="T7" s="25" t="e">
        <f t="shared" si="2"/>
        <v>#N/A</v>
      </c>
      <c r="U7" s="25" t="e">
        <f t="shared" si="2"/>
        <v>#N/A</v>
      </c>
      <c r="V7" s="25" t="e">
        <f t="shared" si="2"/>
        <v>#N/A</v>
      </c>
      <c r="W7" s="30" t="s">
        <v>6</v>
      </c>
    </row>
    <row r="8" spans="1:23" ht="25.25" customHeight="1" x14ac:dyDescent="0.2">
      <c r="A8" s="13" t="s">
        <v>107</v>
      </c>
      <c r="B8" s="38"/>
      <c r="C8" s="39"/>
      <c r="D8" s="39"/>
      <c r="E8" s="39"/>
      <c r="F8" s="39"/>
      <c r="G8" s="39"/>
      <c r="H8" s="39"/>
      <c r="I8" s="39"/>
      <c r="J8" s="39"/>
      <c r="K8" s="39"/>
      <c r="M8" s="28" t="e">
        <f>VLOOKUP($B8,Sheet1!A$3:B$14,2)</f>
        <v>#N/A</v>
      </c>
      <c r="N8" s="29" t="e">
        <f>C7-$M8</f>
        <v>#N/A</v>
      </c>
      <c r="O8" s="29" t="e">
        <f t="shared" ref="O8:V8" si="3">D7-$M8</f>
        <v>#N/A</v>
      </c>
      <c r="P8" s="29" t="e">
        <f t="shared" si="3"/>
        <v>#N/A</v>
      </c>
      <c r="Q8" s="29" t="e">
        <f t="shared" si="3"/>
        <v>#N/A</v>
      </c>
      <c r="R8" s="29" t="e">
        <f t="shared" si="3"/>
        <v>#N/A</v>
      </c>
      <c r="S8" s="29" t="e">
        <f t="shared" si="3"/>
        <v>#N/A</v>
      </c>
      <c r="T8" s="29" t="e">
        <f t="shared" si="3"/>
        <v>#N/A</v>
      </c>
      <c r="U8" s="29" t="e">
        <f t="shared" si="3"/>
        <v>#N/A</v>
      </c>
      <c r="V8" s="29" t="e">
        <f t="shared" si="3"/>
        <v>#N/A</v>
      </c>
      <c r="W8" s="30" t="s">
        <v>7</v>
      </c>
    </row>
    <row r="9" spans="1:23" ht="25.25" customHeight="1" x14ac:dyDescent="0.2">
      <c r="A9" s="47" t="s">
        <v>106</v>
      </c>
      <c r="B9" s="8"/>
      <c r="C9" s="9">
        <v>0.64</v>
      </c>
      <c r="D9" s="9">
        <v>0.11</v>
      </c>
      <c r="E9" s="9">
        <v>0.75</v>
      </c>
      <c r="F9" s="9">
        <v>0.25</v>
      </c>
      <c r="G9" s="9">
        <v>0.69</v>
      </c>
      <c r="H9" s="9">
        <v>0.15</v>
      </c>
      <c r="I9" s="9">
        <v>0.76</v>
      </c>
      <c r="J9" s="9">
        <v>0.22</v>
      </c>
      <c r="K9" s="9">
        <v>0.82</v>
      </c>
      <c r="N9" s="25" t="e">
        <f>C9+$M10</f>
        <v>#N/A</v>
      </c>
      <c r="O9" s="25" t="e">
        <f t="shared" ref="O9:V9" si="4">D9+$M10</f>
        <v>#N/A</v>
      </c>
      <c r="P9" s="25" t="e">
        <f t="shared" si="4"/>
        <v>#N/A</v>
      </c>
      <c r="Q9" s="25" t="e">
        <f t="shared" si="4"/>
        <v>#N/A</v>
      </c>
      <c r="R9" s="25" t="e">
        <f t="shared" si="4"/>
        <v>#N/A</v>
      </c>
      <c r="S9" s="25" t="e">
        <f t="shared" si="4"/>
        <v>#N/A</v>
      </c>
      <c r="T9" s="25" t="e">
        <f t="shared" si="4"/>
        <v>#N/A</v>
      </c>
      <c r="U9" s="25" t="e">
        <f t="shared" si="4"/>
        <v>#N/A</v>
      </c>
      <c r="V9" s="25" t="e">
        <f t="shared" si="4"/>
        <v>#N/A</v>
      </c>
      <c r="W9" s="30" t="s">
        <v>8</v>
      </c>
    </row>
    <row r="10" spans="1:23" ht="25.25" customHeight="1" x14ac:dyDescent="0.2">
      <c r="A10" s="382" t="s">
        <v>109</v>
      </c>
      <c r="B10" s="38"/>
      <c r="C10" s="39"/>
      <c r="D10" s="39"/>
      <c r="E10" s="39"/>
      <c r="F10" s="39"/>
      <c r="G10" s="39"/>
      <c r="H10" s="39"/>
      <c r="I10" s="39"/>
      <c r="J10" s="39"/>
      <c r="K10" s="39"/>
      <c r="M10" s="28" t="e">
        <f>VLOOKUP($B10,Sheet1!A$3:B$14,2)</f>
        <v>#N/A</v>
      </c>
      <c r="N10" s="29" t="e">
        <f>C9-$M10</f>
        <v>#N/A</v>
      </c>
      <c r="O10" s="29" t="e">
        <f t="shared" ref="O10:V10" si="5">D9-$M10</f>
        <v>#N/A</v>
      </c>
      <c r="P10" s="29" t="e">
        <f t="shared" si="5"/>
        <v>#N/A</v>
      </c>
      <c r="Q10" s="29" t="e">
        <f t="shared" si="5"/>
        <v>#N/A</v>
      </c>
      <c r="R10" s="29" t="e">
        <f t="shared" si="5"/>
        <v>#N/A</v>
      </c>
      <c r="S10" s="29" t="e">
        <f t="shared" si="5"/>
        <v>#N/A</v>
      </c>
      <c r="T10" s="29" t="e">
        <f t="shared" si="5"/>
        <v>#N/A</v>
      </c>
      <c r="U10" s="29" t="e">
        <f t="shared" si="5"/>
        <v>#N/A</v>
      </c>
      <c r="V10" s="29" t="e">
        <f t="shared" si="5"/>
        <v>#N/A</v>
      </c>
      <c r="W10" s="33" t="s">
        <v>11</v>
      </c>
    </row>
    <row r="11" spans="1:23" ht="25.25" customHeight="1" x14ac:dyDescent="0.2">
      <c r="A11" s="47" t="s">
        <v>106</v>
      </c>
      <c r="B11" s="8"/>
      <c r="C11" s="9">
        <v>0.64</v>
      </c>
      <c r="D11" s="9">
        <v>0.11</v>
      </c>
      <c r="E11" s="9">
        <v>0.75</v>
      </c>
      <c r="F11" s="9">
        <v>0.25</v>
      </c>
      <c r="G11" s="9">
        <v>0.69</v>
      </c>
      <c r="H11" s="9">
        <v>0.15</v>
      </c>
      <c r="I11" s="9">
        <v>0.76</v>
      </c>
      <c r="J11" s="9">
        <v>0.22</v>
      </c>
      <c r="K11" s="9">
        <v>0.82</v>
      </c>
      <c r="N11" s="25" t="e">
        <f>C11+$M12</f>
        <v>#N/A</v>
      </c>
      <c r="O11" s="25" t="e">
        <f t="shared" ref="O11" si="6">D11+$M12</f>
        <v>#N/A</v>
      </c>
      <c r="P11" s="25" t="e">
        <f t="shared" ref="P11" si="7">E11+$M12</f>
        <v>#N/A</v>
      </c>
      <c r="Q11" s="25" t="e">
        <f t="shared" ref="Q11" si="8">F11+$M12</f>
        <v>#N/A</v>
      </c>
      <c r="R11" s="25" t="e">
        <f t="shared" ref="R11" si="9">G11+$M12</f>
        <v>#N/A</v>
      </c>
      <c r="S11" s="25" t="e">
        <f t="shared" ref="S11" si="10">H11+$M12</f>
        <v>#N/A</v>
      </c>
      <c r="T11" s="25" t="e">
        <f t="shared" ref="T11" si="11">I11+$M12</f>
        <v>#N/A</v>
      </c>
      <c r="U11" s="25" t="e">
        <f t="shared" ref="U11" si="12">J11+$M12</f>
        <v>#N/A</v>
      </c>
      <c r="V11" s="25" t="e">
        <f t="shared" ref="V11" si="13">K11+$M12</f>
        <v>#N/A</v>
      </c>
      <c r="W11" s="30" t="s">
        <v>108</v>
      </c>
    </row>
    <row r="12" spans="1:23" ht="25.25" customHeight="1" x14ac:dyDescent="0.2">
      <c r="A12" s="208" t="s">
        <v>112</v>
      </c>
      <c r="B12" s="38"/>
      <c r="C12" s="39"/>
      <c r="D12" s="39"/>
      <c r="E12" s="39"/>
      <c r="F12" s="39"/>
      <c r="G12" s="39"/>
      <c r="H12" s="39"/>
      <c r="I12" s="39"/>
      <c r="J12" s="39"/>
      <c r="K12" s="39"/>
      <c r="M12" s="28" t="e">
        <f>VLOOKUP($B12,Sheet1!A$3:B$14,2)</f>
        <v>#N/A</v>
      </c>
      <c r="N12" s="29" t="e">
        <f>C11-$M12</f>
        <v>#N/A</v>
      </c>
      <c r="O12" s="29" t="e">
        <f t="shared" ref="O12" si="14">D11-$M12</f>
        <v>#N/A</v>
      </c>
      <c r="P12" s="29" t="e">
        <f t="shared" ref="P12" si="15">E11-$M12</f>
        <v>#N/A</v>
      </c>
      <c r="Q12" s="29" t="e">
        <f t="shared" ref="Q12" si="16">F11-$M12</f>
        <v>#N/A</v>
      </c>
      <c r="R12" s="29" t="e">
        <f t="shared" ref="R12" si="17">G11-$M12</f>
        <v>#N/A</v>
      </c>
      <c r="S12" s="29" t="e">
        <f t="shared" ref="S12" si="18">H11-$M12</f>
        <v>#N/A</v>
      </c>
      <c r="T12" s="29" t="e">
        <f t="shared" ref="T12" si="19">I11-$M12</f>
        <v>#N/A</v>
      </c>
      <c r="U12" s="29" t="e">
        <f t="shared" ref="U12" si="20">J11-$M12</f>
        <v>#N/A</v>
      </c>
      <c r="V12" s="29" t="e">
        <f t="shared" ref="V12" si="21">K11-$M12</f>
        <v>#N/A</v>
      </c>
      <c r="W12" s="33" t="s">
        <v>110</v>
      </c>
    </row>
    <row r="13" spans="1:23" ht="25.25" customHeight="1" x14ac:dyDescent="0.2">
      <c r="A13" s="47" t="s">
        <v>116</v>
      </c>
      <c r="B13" s="8"/>
      <c r="C13" s="9">
        <v>0.53</v>
      </c>
      <c r="D13" s="9">
        <v>0.06</v>
      </c>
      <c r="E13" s="9">
        <v>0.67</v>
      </c>
      <c r="F13" s="9">
        <v>0.18</v>
      </c>
      <c r="G13" s="9">
        <v>0.57999999999999996</v>
      </c>
      <c r="H13" s="9">
        <v>0.08</v>
      </c>
      <c r="I13" s="9">
        <v>0.68</v>
      </c>
      <c r="J13" s="9">
        <v>0.15</v>
      </c>
      <c r="K13" s="9">
        <v>0.77</v>
      </c>
      <c r="N13" s="54" t="e">
        <f>C13+$M14</f>
        <v>#N/A</v>
      </c>
      <c r="O13" s="25" t="e">
        <f t="shared" ref="O13" si="22">D13+$M14</f>
        <v>#N/A</v>
      </c>
      <c r="P13" s="25" t="e">
        <f t="shared" ref="P13" si="23">E13+$M14</f>
        <v>#N/A</v>
      </c>
      <c r="Q13" s="25" t="e">
        <f t="shared" ref="Q13" si="24">F13+$M14</f>
        <v>#N/A</v>
      </c>
      <c r="R13" s="25" t="e">
        <f t="shared" ref="R13" si="25">G13+$M14</f>
        <v>#N/A</v>
      </c>
      <c r="S13" s="25" t="e">
        <f t="shared" ref="S13" si="26">H13+$M14</f>
        <v>#N/A</v>
      </c>
      <c r="T13" s="25" t="e">
        <f t="shared" ref="T13" si="27">I13+$M14</f>
        <v>#N/A</v>
      </c>
      <c r="U13" s="25" t="e">
        <f t="shared" ref="U13" si="28">J13+$M14</f>
        <v>#N/A</v>
      </c>
      <c r="V13" s="25" t="e">
        <f t="shared" ref="V13" si="29">K13+$M14</f>
        <v>#N/A</v>
      </c>
      <c r="W13" s="30" t="s">
        <v>111</v>
      </c>
    </row>
    <row r="14" spans="1:23" ht="25.25" customHeight="1" x14ac:dyDescent="0.2">
      <c r="A14" s="208" t="s">
        <v>118</v>
      </c>
      <c r="B14" s="38"/>
      <c r="C14" s="39"/>
      <c r="D14" s="39"/>
      <c r="E14" s="39"/>
      <c r="F14" s="39"/>
      <c r="G14" s="39"/>
      <c r="H14" s="39"/>
      <c r="I14" s="39"/>
      <c r="J14" s="39"/>
      <c r="K14" s="39"/>
      <c r="M14" s="28" t="e">
        <f>VLOOKUP($B14,Sheet1!A$3:B$14,2)</f>
        <v>#N/A</v>
      </c>
      <c r="N14" s="29" t="e">
        <f t="shared" ref="N14" si="30">C13-$M14</f>
        <v>#N/A</v>
      </c>
      <c r="O14" s="29" t="e">
        <f t="shared" ref="O14" si="31">D13-$M14</f>
        <v>#N/A</v>
      </c>
      <c r="P14" s="29" t="e">
        <f t="shared" ref="P14" si="32">E13-$M14</f>
        <v>#N/A</v>
      </c>
      <c r="Q14" s="29" t="e">
        <f t="shared" ref="Q14" si="33">F13-$M14</f>
        <v>#N/A</v>
      </c>
      <c r="R14" s="29" t="e">
        <f t="shared" ref="R14" si="34">G13-$M14</f>
        <v>#N/A</v>
      </c>
      <c r="S14" s="29" t="e">
        <f t="shared" ref="S14" si="35">H13-$M14</f>
        <v>#N/A</v>
      </c>
      <c r="T14" s="29" t="e">
        <f t="shared" ref="T14" si="36">I13-$M14</f>
        <v>#N/A</v>
      </c>
      <c r="U14" s="29" t="e">
        <f t="shared" ref="U14" si="37">J13-$M14</f>
        <v>#N/A</v>
      </c>
      <c r="V14" s="29" t="e">
        <f t="shared" ref="V14" si="38">K13-$M14</f>
        <v>#N/A</v>
      </c>
      <c r="W14" s="33" t="s">
        <v>113</v>
      </c>
    </row>
    <row r="15" spans="1:23" ht="25.25" customHeight="1" x14ac:dyDescent="0.2">
      <c r="A15" s="375" t="s">
        <v>448</v>
      </c>
      <c r="B15" s="378"/>
      <c r="C15" s="9">
        <v>0.56000000000000005</v>
      </c>
      <c r="D15" s="9">
        <v>0.06</v>
      </c>
      <c r="E15" s="9">
        <v>0.68</v>
      </c>
      <c r="F15" s="9">
        <v>0.19</v>
      </c>
      <c r="G15" s="9">
        <v>0.6</v>
      </c>
      <c r="H15" s="9">
        <v>0.08</v>
      </c>
      <c r="I15" s="9">
        <v>0.7</v>
      </c>
      <c r="J15" s="9">
        <v>0.16</v>
      </c>
      <c r="K15" s="9">
        <v>0.79</v>
      </c>
      <c r="N15" s="54" t="e">
        <f t="shared" ref="N15" si="39">C15+$M16</f>
        <v>#N/A</v>
      </c>
      <c r="O15" s="25" t="e">
        <f t="shared" ref="O15" si="40">D15+$M16</f>
        <v>#N/A</v>
      </c>
      <c r="P15" s="25" t="e">
        <f t="shared" ref="P15" si="41">E15+$M16</f>
        <v>#N/A</v>
      </c>
      <c r="Q15" s="25" t="e">
        <f t="shared" ref="Q15" si="42">F15+$M16</f>
        <v>#N/A</v>
      </c>
      <c r="R15" s="25" t="e">
        <f t="shared" ref="R15" si="43">G15+$M16</f>
        <v>#N/A</v>
      </c>
      <c r="S15" s="25" t="e">
        <f t="shared" ref="S15" si="44">H15+$M16</f>
        <v>#N/A</v>
      </c>
      <c r="T15" s="25" t="e">
        <f t="shared" ref="T15" si="45">I15+$M16</f>
        <v>#N/A</v>
      </c>
      <c r="U15" s="25" t="e">
        <f t="shared" ref="U15" si="46">J15+$M16</f>
        <v>#N/A</v>
      </c>
      <c r="V15" s="25" t="e">
        <f t="shared" ref="V15" si="47">K15+$M16</f>
        <v>#N/A</v>
      </c>
      <c r="W15" s="30" t="s">
        <v>71</v>
      </c>
    </row>
    <row r="16" spans="1:23" ht="25.25" customHeight="1" x14ac:dyDescent="0.2">
      <c r="A16" s="13" t="s">
        <v>407</v>
      </c>
      <c r="B16" s="38"/>
      <c r="C16" s="39"/>
      <c r="D16" s="39"/>
      <c r="E16" s="39"/>
      <c r="F16" s="39"/>
      <c r="G16" s="39"/>
      <c r="H16" s="39"/>
      <c r="I16" s="39"/>
      <c r="J16" s="39"/>
      <c r="K16" s="39"/>
      <c r="M16" s="28" t="e">
        <f>VLOOKUP($B16,Sheet1!A$3:B$14,2)</f>
        <v>#N/A</v>
      </c>
      <c r="N16" s="29" t="e">
        <f t="shared" ref="N16" si="48">C15-$M16</f>
        <v>#N/A</v>
      </c>
      <c r="O16" s="29" t="e">
        <f t="shared" ref="O16" si="49">D15-$M16</f>
        <v>#N/A</v>
      </c>
      <c r="P16" s="29" t="e">
        <f t="shared" ref="P16" si="50">E15-$M16</f>
        <v>#N/A</v>
      </c>
      <c r="Q16" s="29" t="e">
        <f t="shared" ref="Q16" si="51">F15-$M16</f>
        <v>#N/A</v>
      </c>
      <c r="R16" s="29" t="e">
        <f t="shared" ref="R16" si="52">G15-$M16</f>
        <v>#N/A</v>
      </c>
      <c r="S16" s="29" t="e">
        <f t="shared" ref="S16" si="53">H15-$M16</f>
        <v>#N/A</v>
      </c>
      <c r="T16" s="29" t="e">
        <f t="shared" ref="T16" si="54">I15-$M16</f>
        <v>#N/A</v>
      </c>
      <c r="U16" s="29" t="e">
        <f t="shared" ref="U16" si="55">J15-$M16</f>
        <v>#N/A</v>
      </c>
      <c r="V16" s="29" t="e">
        <f t="shared" ref="V16" si="56">K15-$M16</f>
        <v>#N/A</v>
      </c>
      <c r="W16" s="33" t="s">
        <v>72</v>
      </c>
    </row>
    <row r="17" spans="1:34" ht="25.25" customHeight="1" x14ac:dyDescent="0.2">
      <c r="A17" s="48"/>
      <c r="O17" s="25"/>
      <c r="P17" s="25"/>
      <c r="Q17" s="25"/>
      <c r="R17" s="25"/>
      <c r="S17" s="25"/>
      <c r="T17" s="25"/>
      <c r="U17" s="25"/>
      <c r="V17" s="25"/>
      <c r="W17" s="30"/>
    </row>
    <row r="18" spans="1:34" ht="25.25" customHeight="1" x14ac:dyDescent="0.2">
      <c r="A18" s="3" t="s">
        <v>119</v>
      </c>
      <c r="D18"/>
      <c r="M18" s="28"/>
      <c r="N18" s="29"/>
      <c r="O18" s="29"/>
      <c r="P18" s="29"/>
      <c r="Q18" s="29"/>
      <c r="R18" s="29"/>
      <c r="S18" s="29"/>
      <c r="T18" s="29"/>
      <c r="U18" s="29"/>
      <c r="V18" s="29"/>
      <c r="W18" s="33"/>
    </row>
    <row r="19" spans="1:34" ht="25.25" customHeight="1" x14ac:dyDescent="0.2">
      <c r="A19" s="43"/>
      <c r="B19" s="43"/>
      <c r="C19" s="43"/>
      <c r="D19" s="43"/>
      <c r="E19" s="43"/>
      <c r="F19" s="43"/>
      <c r="G19" s="43"/>
      <c r="H19" s="43"/>
      <c r="I19" s="43"/>
      <c r="J19" s="83"/>
      <c r="K19" s="83"/>
    </row>
    <row r="20" spans="1:34" ht="25.25" customHeight="1" x14ac:dyDescent="0.2">
      <c r="A20" s="43"/>
      <c r="B20" s="43"/>
      <c r="C20" s="43"/>
      <c r="D20" s="43"/>
      <c r="E20" s="43"/>
      <c r="F20" s="43"/>
      <c r="G20" s="43"/>
      <c r="H20" s="43"/>
      <c r="I20" s="43"/>
      <c r="J20" s="83"/>
      <c r="K20" s="83"/>
    </row>
    <row r="21" spans="1:34" ht="25.25" customHeight="1" x14ac:dyDescent="0.2">
      <c r="A21" s="43"/>
      <c r="B21" s="43"/>
      <c r="C21" s="43"/>
      <c r="D21" s="43"/>
      <c r="E21" s="43"/>
      <c r="F21" s="43"/>
      <c r="G21" s="43"/>
      <c r="H21" s="43"/>
      <c r="I21" s="43"/>
      <c r="J21" s="83"/>
      <c r="K21" s="83"/>
    </row>
    <row r="22" spans="1:34" ht="25.25" customHeight="1" x14ac:dyDescent="0.2">
      <c r="A22" s="43"/>
      <c r="B22" s="43"/>
      <c r="C22" s="43"/>
      <c r="D22" s="43"/>
      <c r="E22" s="43"/>
      <c r="F22" s="43"/>
      <c r="G22" s="43"/>
      <c r="H22" s="43"/>
      <c r="I22" s="43"/>
      <c r="J22" s="83"/>
      <c r="K22" s="83"/>
    </row>
    <row r="23" spans="1:34" ht="25.25" customHeight="1" x14ac:dyDescent="0.2">
      <c r="A23" s="43"/>
      <c r="B23" s="43"/>
      <c r="C23" s="43"/>
      <c r="D23" s="43"/>
      <c r="E23" s="43"/>
      <c r="F23" s="43"/>
      <c r="G23" s="43"/>
      <c r="H23" s="43"/>
      <c r="I23" s="43"/>
      <c r="J23" s="83"/>
      <c r="K23" s="83"/>
    </row>
    <row r="24" spans="1:34" ht="25.25" customHeight="1" x14ac:dyDescent="0.2">
      <c r="A24" s="43"/>
      <c r="B24" s="43"/>
      <c r="C24" s="43"/>
      <c r="D24" s="43"/>
      <c r="E24" s="43"/>
      <c r="F24" s="43"/>
      <c r="G24" s="43"/>
      <c r="H24" s="43"/>
      <c r="I24" s="43"/>
      <c r="J24" s="83"/>
      <c r="K24" s="83"/>
    </row>
    <row r="25" spans="1:34" ht="25.25" customHeight="1" x14ac:dyDescent="0.2">
      <c r="A25" s="470" t="s">
        <v>418</v>
      </c>
      <c r="B25" s="472"/>
      <c r="C25" s="472"/>
      <c r="D25" s="472"/>
      <c r="E25" s="472"/>
    </row>
    <row r="26" spans="1:34" ht="25.25" customHeight="1" x14ac:dyDescent="0.2">
      <c r="A26" s="13" t="s">
        <v>419</v>
      </c>
      <c r="B26" s="42" t="s">
        <v>97</v>
      </c>
      <c r="C26" s="506" t="s">
        <v>213</v>
      </c>
      <c r="D26" s="507"/>
      <c r="E26" s="506" t="s">
        <v>24</v>
      </c>
      <c r="F26" s="507"/>
      <c r="G26" s="506" t="s">
        <v>25</v>
      </c>
      <c r="H26" s="507"/>
      <c r="I26" s="506" t="s">
        <v>26</v>
      </c>
      <c r="J26" s="507"/>
      <c r="K26" s="42" t="s">
        <v>78</v>
      </c>
    </row>
    <row r="27" spans="1:34" ht="25.25" customHeight="1" x14ac:dyDescent="0.2">
      <c r="A27" s="13"/>
      <c r="B27" s="42"/>
      <c r="C27" s="42" t="s">
        <v>45</v>
      </c>
      <c r="D27" s="42" t="s">
        <v>46</v>
      </c>
      <c r="E27" s="42" t="s">
        <v>45</v>
      </c>
      <c r="F27" s="42" t="s">
        <v>46</v>
      </c>
      <c r="G27" s="42" t="s">
        <v>45</v>
      </c>
      <c r="H27" s="42" t="s">
        <v>46</v>
      </c>
      <c r="I27" s="42" t="s">
        <v>45</v>
      </c>
      <c r="J27" s="42" t="s">
        <v>46</v>
      </c>
      <c r="K27" s="42" t="s">
        <v>45</v>
      </c>
    </row>
    <row r="28" spans="1:34" ht="25.25" customHeight="1" x14ac:dyDescent="0.2">
      <c r="A28" s="375" t="s">
        <v>448</v>
      </c>
      <c r="B28" s="8"/>
      <c r="C28" s="9">
        <v>0.56000000000000005</v>
      </c>
      <c r="D28" s="9">
        <v>0.06</v>
      </c>
      <c r="E28" s="9">
        <v>0.68</v>
      </c>
      <c r="F28" s="9">
        <v>0.19</v>
      </c>
      <c r="G28" s="9">
        <v>0.6</v>
      </c>
      <c r="H28" s="9">
        <v>0.08</v>
      </c>
      <c r="I28" s="9">
        <v>0.7</v>
      </c>
      <c r="J28" s="9">
        <v>0.16</v>
      </c>
      <c r="K28" s="9">
        <v>0.79</v>
      </c>
    </row>
    <row r="29" spans="1:34" ht="25.25" customHeight="1" x14ac:dyDescent="0.2">
      <c r="A29" s="13" t="s">
        <v>407</v>
      </c>
      <c r="B29" s="38"/>
      <c r="C29" s="39"/>
      <c r="D29" s="39"/>
      <c r="E29" s="39"/>
      <c r="F29" s="39"/>
      <c r="G29" s="39"/>
      <c r="H29" s="39"/>
      <c r="I29" s="39"/>
      <c r="J29" s="39"/>
      <c r="K29" s="39"/>
      <c r="M29" s="28" t="e">
        <f>VLOOKUP($B29,Sheet1!A$3:B$14,2)</f>
        <v>#N/A</v>
      </c>
      <c r="N29" s="29" t="e">
        <f>C28-$M29</f>
        <v>#N/A</v>
      </c>
      <c r="O29" s="29" t="e">
        <f t="shared" ref="O29:V29" si="57">D28-$M29</f>
        <v>#N/A</v>
      </c>
      <c r="P29" s="29" t="e">
        <f t="shared" si="57"/>
        <v>#N/A</v>
      </c>
      <c r="Q29" s="29" t="e">
        <f t="shared" si="57"/>
        <v>#N/A</v>
      </c>
      <c r="R29" s="29" t="e">
        <f t="shared" si="57"/>
        <v>#N/A</v>
      </c>
      <c r="S29" s="29" t="e">
        <f t="shared" si="57"/>
        <v>#N/A</v>
      </c>
      <c r="T29" s="29" t="e">
        <f t="shared" si="57"/>
        <v>#N/A</v>
      </c>
      <c r="U29" s="29" t="e">
        <f t="shared" si="57"/>
        <v>#N/A</v>
      </c>
      <c r="V29" s="29" t="e">
        <f t="shared" si="57"/>
        <v>#N/A</v>
      </c>
      <c r="W29" s="30" t="s">
        <v>122</v>
      </c>
      <c r="Y29" s="25" t="e">
        <f>C$28+$M$29</f>
        <v>#N/A</v>
      </c>
      <c r="Z29" s="25" t="e">
        <f t="shared" ref="Z29:AA29" si="58">D$28+$M$29</f>
        <v>#N/A</v>
      </c>
      <c r="AA29" s="25" t="e">
        <f t="shared" si="58"/>
        <v>#N/A</v>
      </c>
      <c r="AB29" s="25" t="e">
        <f t="shared" ref="AB29" si="59">F$28+$M$29</f>
        <v>#N/A</v>
      </c>
      <c r="AC29" s="25" t="e">
        <f t="shared" ref="AC29" si="60">G$28+$M$29</f>
        <v>#N/A</v>
      </c>
      <c r="AD29" s="25" t="e">
        <f t="shared" ref="AD29" si="61">H$28+$M$29</f>
        <v>#N/A</v>
      </c>
      <c r="AE29" s="25" t="e">
        <f t="shared" ref="AE29" si="62">I$28+$M$29</f>
        <v>#N/A</v>
      </c>
      <c r="AF29" s="25" t="e">
        <f t="shared" ref="AF29" si="63">J$28+$M$29</f>
        <v>#N/A</v>
      </c>
      <c r="AG29" s="25" t="e">
        <f t="shared" ref="AG29" si="64">K$28+$M$29</f>
        <v>#N/A</v>
      </c>
      <c r="AH29" s="27" t="s">
        <v>121</v>
      </c>
    </row>
    <row r="30" spans="1:34" ht="25.25" customHeight="1" x14ac:dyDescent="0.2">
      <c r="A30" s="47" t="s">
        <v>461</v>
      </c>
      <c r="B30" s="8" t="s">
        <v>102</v>
      </c>
      <c r="C30" s="9">
        <v>0.52</v>
      </c>
      <c r="D30" s="379">
        <v>0.05</v>
      </c>
      <c r="E30" s="9">
        <v>0.65</v>
      </c>
      <c r="F30" s="379">
        <v>0.16</v>
      </c>
      <c r="G30" s="9">
        <v>0.54</v>
      </c>
      <c r="H30" s="379">
        <v>0.06</v>
      </c>
      <c r="I30" s="9">
        <v>0.71</v>
      </c>
      <c r="J30" s="9">
        <v>0.2</v>
      </c>
      <c r="K30" s="9">
        <v>0.77</v>
      </c>
    </row>
    <row r="31" spans="1:34" ht="25.25" customHeight="1" x14ac:dyDescent="0.2">
      <c r="A31" s="13" t="s">
        <v>125</v>
      </c>
      <c r="B31" s="38"/>
      <c r="C31" s="115"/>
      <c r="D31" s="115"/>
      <c r="E31" s="115"/>
      <c r="F31" s="115"/>
      <c r="G31" s="115"/>
      <c r="H31" s="115"/>
      <c r="I31" s="115"/>
      <c r="J31" s="115"/>
      <c r="K31" s="115"/>
      <c r="M31" s="28" t="e">
        <f>VLOOKUP($B31,Sheet1!A$3:B$14,2)</f>
        <v>#N/A</v>
      </c>
      <c r="N31" s="29" t="e">
        <f>C30-$M31</f>
        <v>#N/A</v>
      </c>
      <c r="O31" s="29" t="e">
        <f t="shared" ref="O31:V31" si="65">D30-$M31</f>
        <v>#N/A</v>
      </c>
      <c r="P31" s="29" t="e">
        <f t="shared" si="65"/>
        <v>#N/A</v>
      </c>
      <c r="Q31" s="29" t="e">
        <f t="shared" si="65"/>
        <v>#N/A</v>
      </c>
      <c r="R31" s="29" t="e">
        <f t="shared" si="65"/>
        <v>#N/A</v>
      </c>
      <c r="S31" s="29" t="e">
        <f t="shared" si="65"/>
        <v>#N/A</v>
      </c>
      <c r="T31" s="29" t="e">
        <f t="shared" si="65"/>
        <v>#N/A</v>
      </c>
      <c r="U31" s="29" t="e">
        <f t="shared" si="65"/>
        <v>#N/A</v>
      </c>
      <c r="V31" s="29" t="e">
        <f t="shared" si="65"/>
        <v>#N/A</v>
      </c>
      <c r="W31" s="30" t="s">
        <v>126</v>
      </c>
      <c r="Y31" s="25" t="e">
        <f>C$30+$M$31</f>
        <v>#N/A</v>
      </c>
      <c r="Z31" s="25" t="e">
        <f t="shared" ref="Z31:AG31" si="66">D$30+$M$31</f>
        <v>#N/A</v>
      </c>
      <c r="AA31" s="25" t="e">
        <f t="shared" si="66"/>
        <v>#N/A</v>
      </c>
      <c r="AB31" s="25" t="e">
        <f t="shared" si="66"/>
        <v>#N/A</v>
      </c>
      <c r="AC31" s="25" t="e">
        <f t="shared" si="66"/>
        <v>#N/A</v>
      </c>
      <c r="AD31" s="25" t="e">
        <f t="shared" si="66"/>
        <v>#N/A</v>
      </c>
      <c r="AE31" s="25" t="e">
        <f t="shared" si="66"/>
        <v>#N/A</v>
      </c>
      <c r="AF31" s="25" t="e">
        <f t="shared" si="66"/>
        <v>#N/A</v>
      </c>
      <c r="AG31" s="25" t="e">
        <f t="shared" si="66"/>
        <v>#N/A</v>
      </c>
      <c r="AH31" s="30" t="s">
        <v>124</v>
      </c>
    </row>
    <row r="32" spans="1:34" ht="25.25" customHeight="1" x14ac:dyDescent="0.2">
      <c r="A32" s="47" t="s">
        <v>462</v>
      </c>
      <c r="B32" s="8" t="s">
        <v>102</v>
      </c>
      <c r="C32" s="9">
        <v>0.61</v>
      </c>
      <c r="D32" s="9">
        <v>7.0000000000000007E-2</v>
      </c>
      <c r="E32" s="9">
        <v>0.72</v>
      </c>
      <c r="F32" s="9">
        <v>0.21</v>
      </c>
      <c r="G32" s="9">
        <v>0.66</v>
      </c>
      <c r="H32" s="9">
        <v>0.1</v>
      </c>
      <c r="I32" s="9">
        <v>0.7</v>
      </c>
      <c r="J32" s="379">
        <v>0.12</v>
      </c>
      <c r="K32" s="9">
        <v>0.81</v>
      </c>
    </row>
    <row r="33" spans="1:34" ht="25.25" customHeight="1" x14ac:dyDescent="0.2">
      <c r="A33" s="13" t="s">
        <v>129</v>
      </c>
      <c r="B33" s="38"/>
      <c r="C33" s="115"/>
      <c r="D33" s="115"/>
      <c r="E33" s="115"/>
      <c r="F33" s="115"/>
      <c r="G33" s="115"/>
      <c r="H33" s="115"/>
      <c r="I33" s="115"/>
      <c r="J33" s="115"/>
      <c r="K33" s="115"/>
      <c r="M33" s="28" t="e">
        <f>VLOOKUP($B33,Sheet1!A$3:B$14,2)</f>
        <v>#N/A</v>
      </c>
      <c r="N33" s="29" t="e">
        <f>C32-$M33</f>
        <v>#N/A</v>
      </c>
      <c r="O33" s="29" t="e">
        <f t="shared" ref="O33:V33" si="67">D32-$M33</f>
        <v>#N/A</v>
      </c>
      <c r="P33" s="29" t="e">
        <f t="shared" si="67"/>
        <v>#N/A</v>
      </c>
      <c r="Q33" s="29" t="e">
        <f t="shared" si="67"/>
        <v>#N/A</v>
      </c>
      <c r="R33" s="29" t="e">
        <f t="shared" si="67"/>
        <v>#N/A</v>
      </c>
      <c r="S33" s="29" t="e">
        <f t="shared" si="67"/>
        <v>#N/A</v>
      </c>
      <c r="T33" s="29" t="e">
        <f t="shared" si="67"/>
        <v>#N/A</v>
      </c>
      <c r="U33" s="29" t="e">
        <f t="shared" si="67"/>
        <v>#N/A</v>
      </c>
      <c r="V33" s="29" t="e">
        <f t="shared" si="67"/>
        <v>#N/A</v>
      </c>
      <c r="W33" s="33" t="s">
        <v>130</v>
      </c>
      <c r="Y33" s="25" t="e">
        <f>C$32+$M$33</f>
        <v>#N/A</v>
      </c>
      <c r="Z33" s="25" t="e">
        <f t="shared" ref="Z33:AG33" si="68">D$32+$M$33</f>
        <v>#N/A</v>
      </c>
      <c r="AA33" s="25" t="e">
        <f t="shared" si="68"/>
        <v>#N/A</v>
      </c>
      <c r="AB33" s="25" t="e">
        <f t="shared" si="68"/>
        <v>#N/A</v>
      </c>
      <c r="AC33" s="25" t="e">
        <f t="shared" si="68"/>
        <v>#N/A</v>
      </c>
      <c r="AD33" s="25" t="e">
        <f t="shared" si="68"/>
        <v>#N/A</v>
      </c>
      <c r="AE33" s="25" t="e">
        <f t="shared" si="68"/>
        <v>#N/A</v>
      </c>
      <c r="AF33" s="25" t="e">
        <f t="shared" si="68"/>
        <v>#N/A</v>
      </c>
      <c r="AG33" s="25" t="e">
        <f t="shared" si="68"/>
        <v>#N/A</v>
      </c>
      <c r="AH33" s="30" t="s">
        <v>128</v>
      </c>
    </row>
    <row r="34" spans="1:34" ht="25.25" customHeight="1" x14ac:dyDescent="0.2">
      <c r="A34" s="308" t="s">
        <v>463</v>
      </c>
      <c r="B34" s="8" t="s">
        <v>102</v>
      </c>
      <c r="C34" s="9">
        <v>0.4</v>
      </c>
      <c r="D34" s="9">
        <v>0.02</v>
      </c>
      <c r="E34" s="9">
        <v>0.54</v>
      </c>
      <c r="F34" s="9">
        <v>0.09</v>
      </c>
      <c r="G34" s="9">
        <v>0.44</v>
      </c>
      <c r="H34" s="9">
        <v>0.03</v>
      </c>
      <c r="I34" s="9">
        <v>0.56000000000000005</v>
      </c>
      <c r="J34" s="9">
        <v>0.08</v>
      </c>
      <c r="K34" s="9">
        <v>0.66</v>
      </c>
    </row>
    <row r="35" spans="1:34" ht="25.25" customHeight="1" x14ac:dyDescent="0.2">
      <c r="A35" s="294" t="s">
        <v>216</v>
      </c>
      <c r="B35" s="303"/>
      <c r="C35" s="115"/>
      <c r="D35" s="115"/>
      <c r="E35" s="115"/>
      <c r="F35" s="115"/>
      <c r="G35" s="115"/>
      <c r="H35" s="115"/>
      <c r="I35" s="115"/>
      <c r="J35" s="115"/>
      <c r="K35" s="115"/>
      <c r="M35" s="28" t="e">
        <f>VLOOKUP($B35,Sheet1!A$3:B$14,2)</f>
        <v>#N/A</v>
      </c>
      <c r="N35" s="29" t="e">
        <f>C34-$M$35</f>
        <v>#N/A</v>
      </c>
      <c r="O35" s="29" t="e">
        <f t="shared" ref="O35:V35" si="69">D34-$M$35</f>
        <v>#N/A</v>
      </c>
      <c r="P35" s="29" t="e">
        <f t="shared" si="69"/>
        <v>#N/A</v>
      </c>
      <c r="Q35" s="29" t="e">
        <f t="shared" si="69"/>
        <v>#N/A</v>
      </c>
      <c r="R35" s="29" t="e">
        <f t="shared" si="69"/>
        <v>#N/A</v>
      </c>
      <c r="S35" s="29" t="e">
        <f t="shared" si="69"/>
        <v>#N/A</v>
      </c>
      <c r="T35" s="29" t="e">
        <f t="shared" si="69"/>
        <v>#N/A</v>
      </c>
      <c r="U35" s="29" t="e">
        <f t="shared" si="69"/>
        <v>#N/A</v>
      </c>
      <c r="V35" s="29" t="e">
        <f t="shared" si="69"/>
        <v>#N/A</v>
      </c>
      <c r="W35" s="33" t="s">
        <v>217</v>
      </c>
      <c r="Y35" s="25" t="e">
        <f t="shared" ref="Y35:AG35" si="70">C$34+$M$35</f>
        <v>#N/A</v>
      </c>
      <c r="Z35" s="25" t="e">
        <f t="shared" si="70"/>
        <v>#N/A</v>
      </c>
      <c r="AA35" s="25" t="e">
        <f t="shared" si="70"/>
        <v>#N/A</v>
      </c>
      <c r="AB35" s="25" t="e">
        <f t="shared" si="70"/>
        <v>#N/A</v>
      </c>
      <c r="AC35" s="25" t="e">
        <f t="shared" si="70"/>
        <v>#N/A</v>
      </c>
      <c r="AD35" s="25" t="e">
        <f t="shared" si="70"/>
        <v>#N/A</v>
      </c>
      <c r="AE35" s="25" t="e">
        <f t="shared" si="70"/>
        <v>#N/A</v>
      </c>
      <c r="AF35" s="25" t="e">
        <f t="shared" si="70"/>
        <v>#N/A</v>
      </c>
      <c r="AG35" s="25" t="e">
        <f t="shared" si="70"/>
        <v>#N/A</v>
      </c>
      <c r="AH35" s="30" t="s">
        <v>215</v>
      </c>
    </row>
    <row r="36" spans="1:34" ht="25.25" customHeight="1" x14ac:dyDescent="0.2">
      <c r="A36" s="47" t="s">
        <v>464</v>
      </c>
      <c r="B36" s="8" t="s">
        <v>102</v>
      </c>
      <c r="C36" s="9">
        <v>0.61</v>
      </c>
      <c r="D36" s="9">
        <v>7.0000000000000007E-2</v>
      </c>
      <c r="E36" s="9">
        <v>0.73</v>
      </c>
      <c r="F36" s="9">
        <v>0.22</v>
      </c>
      <c r="G36" s="9">
        <v>0.65</v>
      </c>
      <c r="H36" s="9">
        <v>0.1</v>
      </c>
      <c r="I36" s="9">
        <v>0.75</v>
      </c>
      <c r="J36" s="9">
        <v>0.19</v>
      </c>
      <c r="K36" s="9">
        <v>0.83</v>
      </c>
    </row>
    <row r="37" spans="1:34" ht="25.25" customHeight="1" x14ac:dyDescent="0.2">
      <c r="A37" s="13" t="s">
        <v>192</v>
      </c>
      <c r="B37" s="38"/>
      <c r="C37" s="115"/>
      <c r="D37" s="115"/>
      <c r="E37" s="115"/>
      <c r="F37" s="115"/>
      <c r="G37" s="115"/>
      <c r="H37" s="115"/>
      <c r="I37" s="115"/>
      <c r="J37" s="115"/>
      <c r="K37" s="115"/>
      <c r="M37" s="28" t="e">
        <f>VLOOKUP($B37,Sheet1!A$3:B$14,2)</f>
        <v>#N/A</v>
      </c>
      <c r="N37" s="29" t="e">
        <f>C$36-$M$37</f>
        <v>#N/A</v>
      </c>
      <c r="O37" s="29" t="e">
        <f t="shared" ref="O37:V37" si="71">D$36-$M$37</f>
        <v>#N/A</v>
      </c>
      <c r="P37" s="29" t="e">
        <f t="shared" si="71"/>
        <v>#N/A</v>
      </c>
      <c r="Q37" s="29" t="e">
        <f t="shared" si="71"/>
        <v>#N/A</v>
      </c>
      <c r="R37" s="29" t="e">
        <f t="shared" si="71"/>
        <v>#N/A</v>
      </c>
      <c r="S37" s="29" t="e">
        <f t="shared" si="71"/>
        <v>#N/A</v>
      </c>
      <c r="T37" s="29" t="e">
        <f t="shared" si="71"/>
        <v>#N/A</v>
      </c>
      <c r="U37" s="29" t="e">
        <f t="shared" si="71"/>
        <v>#N/A</v>
      </c>
      <c r="V37" s="29" t="e">
        <f t="shared" si="71"/>
        <v>#N/A</v>
      </c>
      <c r="W37" s="2" t="s">
        <v>193</v>
      </c>
      <c r="Y37" s="25" t="e">
        <f>C$36+$M$37</f>
        <v>#N/A</v>
      </c>
      <c r="Z37" s="25" t="e">
        <f t="shared" ref="Z37:AG37" si="72">D$36+$M$37</f>
        <v>#N/A</v>
      </c>
      <c r="AA37" s="25" t="e">
        <f t="shared" si="72"/>
        <v>#N/A</v>
      </c>
      <c r="AB37" s="25" t="e">
        <f t="shared" si="72"/>
        <v>#N/A</v>
      </c>
      <c r="AC37" s="25" t="e">
        <f t="shared" si="72"/>
        <v>#N/A</v>
      </c>
      <c r="AD37" s="25" t="e">
        <f t="shared" si="72"/>
        <v>#N/A</v>
      </c>
      <c r="AE37" s="25" t="e">
        <f t="shared" si="72"/>
        <v>#N/A</v>
      </c>
      <c r="AF37" s="25" t="e">
        <f t="shared" si="72"/>
        <v>#N/A</v>
      </c>
      <c r="AG37" s="25" t="e">
        <f t="shared" si="72"/>
        <v>#N/A</v>
      </c>
      <c r="AH37" s="2" t="s">
        <v>191</v>
      </c>
    </row>
    <row r="38" spans="1:34" ht="25.25" customHeight="1" x14ac:dyDescent="0.2">
      <c r="A38" s="13" t="s">
        <v>137</v>
      </c>
      <c r="B38" s="38"/>
      <c r="C38" s="115"/>
      <c r="D38" s="115"/>
      <c r="E38" s="115"/>
      <c r="F38" s="115"/>
      <c r="G38" s="115"/>
      <c r="H38" s="115"/>
      <c r="I38" s="115"/>
      <c r="J38" s="115"/>
      <c r="K38" s="115"/>
      <c r="M38" s="28" t="e">
        <f>VLOOKUP($B38,Sheet1!A$3:B$14,2)</f>
        <v>#N/A</v>
      </c>
      <c r="N38" s="25" t="e">
        <f>C$36-$M$38</f>
        <v>#N/A</v>
      </c>
      <c r="O38" s="25" t="e">
        <f t="shared" ref="O38:V38" si="73">D$36-$M$38</f>
        <v>#N/A</v>
      </c>
      <c r="P38" s="25" t="e">
        <f t="shared" si="73"/>
        <v>#N/A</v>
      </c>
      <c r="Q38" s="25" t="e">
        <f t="shared" si="73"/>
        <v>#N/A</v>
      </c>
      <c r="R38" s="25" t="e">
        <f t="shared" si="73"/>
        <v>#N/A</v>
      </c>
      <c r="S38" s="25" t="e">
        <f t="shared" si="73"/>
        <v>#N/A</v>
      </c>
      <c r="T38" s="25" t="e">
        <f t="shared" si="73"/>
        <v>#N/A</v>
      </c>
      <c r="U38" s="25" t="e">
        <f t="shared" si="73"/>
        <v>#N/A</v>
      </c>
      <c r="V38" s="25" t="e">
        <f t="shared" si="73"/>
        <v>#N/A</v>
      </c>
      <c r="W38" s="2" t="s">
        <v>196</v>
      </c>
      <c r="Y38" s="25" t="e">
        <f>C$36+$M$38</f>
        <v>#N/A</v>
      </c>
      <c r="Z38" s="25" t="e">
        <f t="shared" ref="Z38:AG38" si="74">D$36+$M$38</f>
        <v>#N/A</v>
      </c>
      <c r="AA38" s="25" t="e">
        <f t="shared" si="74"/>
        <v>#N/A</v>
      </c>
      <c r="AB38" s="25" t="e">
        <f t="shared" si="74"/>
        <v>#N/A</v>
      </c>
      <c r="AC38" s="25" t="e">
        <f t="shared" si="74"/>
        <v>#N/A</v>
      </c>
      <c r="AD38" s="25" t="e">
        <f t="shared" si="74"/>
        <v>#N/A</v>
      </c>
      <c r="AE38" s="25" t="e">
        <f t="shared" si="74"/>
        <v>#N/A</v>
      </c>
      <c r="AF38" s="25" t="e">
        <f t="shared" si="74"/>
        <v>#N/A</v>
      </c>
      <c r="AG38" s="25" t="e">
        <f t="shared" si="74"/>
        <v>#N/A</v>
      </c>
      <c r="AH38" s="2" t="s">
        <v>194</v>
      </c>
    </row>
    <row r="39" spans="1:34" ht="25.25" customHeight="1" x14ac:dyDescent="0.2">
      <c r="A39" s="13" t="s">
        <v>195</v>
      </c>
      <c r="B39" s="38"/>
      <c r="C39" s="39"/>
      <c r="D39" s="39"/>
      <c r="E39" s="39"/>
      <c r="F39" s="39"/>
      <c r="G39" s="39"/>
      <c r="H39" s="39"/>
      <c r="I39" s="39"/>
      <c r="J39" s="39"/>
      <c r="K39" s="39"/>
      <c r="M39" s="28" t="e">
        <f>VLOOKUP($B39,Sheet1!A$3:B$14,2)</f>
        <v>#N/A</v>
      </c>
      <c r="N39" s="29" t="e">
        <f>C$28-$M$39</f>
        <v>#N/A</v>
      </c>
      <c r="O39" s="29" t="e">
        <f t="shared" ref="O39:V39" si="75">D$28-$M$39</f>
        <v>#N/A</v>
      </c>
      <c r="P39" s="29" t="e">
        <f t="shared" si="75"/>
        <v>#N/A</v>
      </c>
      <c r="Q39" s="29" t="e">
        <f t="shared" si="75"/>
        <v>#N/A</v>
      </c>
      <c r="R39" s="29" t="e">
        <f t="shared" si="75"/>
        <v>#N/A</v>
      </c>
      <c r="S39" s="29" t="e">
        <f t="shared" si="75"/>
        <v>#N/A</v>
      </c>
      <c r="T39" s="29" t="e">
        <f t="shared" si="75"/>
        <v>#N/A</v>
      </c>
      <c r="U39" s="29" t="e">
        <f t="shared" si="75"/>
        <v>#N/A</v>
      </c>
      <c r="V39" s="29" t="e">
        <f t="shared" si="75"/>
        <v>#N/A</v>
      </c>
      <c r="W39" s="2" t="s">
        <v>200</v>
      </c>
      <c r="Y39" s="25" t="e">
        <f>C$28+$M$39</f>
        <v>#N/A</v>
      </c>
      <c r="Z39" s="25" t="e">
        <f t="shared" ref="Z39:AG39" si="76">D$28+$M$39</f>
        <v>#N/A</v>
      </c>
      <c r="AA39" s="25" t="e">
        <f t="shared" si="76"/>
        <v>#N/A</v>
      </c>
      <c r="AB39" s="25" t="e">
        <f t="shared" si="76"/>
        <v>#N/A</v>
      </c>
      <c r="AC39" s="25" t="e">
        <f t="shared" si="76"/>
        <v>#N/A</v>
      </c>
      <c r="AD39" s="25" t="e">
        <f t="shared" si="76"/>
        <v>#N/A</v>
      </c>
      <c r="AE39" s="25" t="e">
        <f t="shared" si="76"/>
        <v>#N/A</v>
      </c>
      <c r="AF39" s="25" t="e">
        <f t="shared" si="76"/>
        <v>#N/A</v>
      </c>
      <c r="AG39" s="25" t="e">
        <f t="shared" si="76"/>
        <v>#N/A</v>
      </c>
      <c r="AH39" s="2" t="s">
        <v>198</v>
      </c>
    </row>
    <row r="40" spans="1:34" ht="25.25" customHeight="1" x14ac:dyDescent="0.2">
      <c r="A40" s="13" t="s">
        <v>197</v>
      </c>
      <c r="B40" s="243"/>
      <c r="C40" s="39"/>
      <c r="D40" s="39"/>
      <c r="E40" s="39"/>
      <c r="F40" s="39"/>
      <c r="G40" s="39"/>
      <c r="H40" s="39"/>
      <c r="I40" s="39"/>
      <c r="J40" s="39"/>
      <c r="K40" s="39"/>
      <c r="M40" s="28" t="e">
        <f>VLOOKUP($B40,Sheet1!A$3:B$14,2)</f>
        <v>#N/A</v>
      </c>
      <c r="N40" s="29" t="e">
        <f>C$28-$M$40</f>
        <v>#N/A</v>
      </c>
      <c r="O40" s="29" t="e">
        <f t="shared" ref="O40:V40" si="77">D$28-$M$40</f>
        <v>#N/A</v>
      </c>
      <c r="P40" s="29" t="e">
        <f t="shared" si="77"/>
        <v>#N/A</v>
      </c>
      <c r="Q40" s="29" t="e">
        <f t="shared" si="77"/>
        <v>#N/A</v>
      </c>
      <c r="R40" s="29" t="e">
        <f t="shared" si="77"/>
        <v>#N/A</v>
      </c>
      <c r="S40" s="29" t="e">
        <f t="shared" si="77"/>
        <v>#N/A</v>
      </c>
      <c r="T40" s="29" t="e">
        <f t="shared" si="77"/>
        <v>#N/A</v>
      </c>
      <c r="U40" s="29" t="e">
        <f t="shared" si="77"/>
        <v>#N/A</v>
      </c>
      <c r="V40" s="29" t="e">
        <f t="shared" si="77"/>
        <v>#N/A</v>
      </c>
      <c r="W40" s="2" t="s">
        <v>204</v>
      </c>
      <c r="Y40" s="25" t="e">
        <f>C$28+$M$40</f>
        <v>#N/A</v>
      </c>
      <c r="Z40" s="25" t="e">
        <f t="shared" ref="Z40:AG40" si="78">D$28+$M$40</f>
        <v>#N/A</v>
      </c>
      <c r="AA40" s="25" t="e">
        <f t="shared" si="78"/>
        <v>#N/A</v>
      </c>
      <c r="AB40" s="25" t="e">
        <f t="shared" si="78"/>
        <v>#N/A</v>
      </c>
      <c r="AC40" s="25" t="e">
        <f t="shared" si="78"/>
        <v>#N/A</v>
      </c>
      <c r="AD40" s="25" t="e">
        <f t="shared" si="78"/>
        <v>#N/A</v>
      </c>
      <c r="AE40" s="25" t="e">
        <f t="shared" si="78"/>
        <v>#N/A</v>
      </c>
      <c r="AF40" s="25" t="e">
        <f t="shared" si="78"/>
        <v>#N/A</v>
      </c>
      <c r="AG40" s="25" t="e">
        <f t="shared" si="78"/>
        <v>#N/A</v>
      </c>
      <c r="AH40" s="2" t="s">
        <v>202</v>
      </c>
    </row>
    <row r="41" spans="1:34" ht="25.25" customHeight="1" x14ac:dyDescent="0.2">
      <c r="A41" s="13" t="s">
        <v>199</v>
      </c>
      <c r="B41" s="38"/>
      <c r="C41" s="41"/>
      <c r="D41" s="41"/>
      <c r="E41" s="41"/>
      <c r="F41" s="41"/>
      <c r="G41" s="41"/>
      <c r="H41" s="41"/>
      <c r="I41" s="41"/>
      <c r="J41" s="41"/>
      <c r="K41" s="41"/>
    </row>
    <row r="42" spans="1:34" ht="25.25" customHeight="1" x14ac:dyDescent="0.2">
      <c r="A42" s="13" t="s">
        <v>201</v>
      </c>
      <c r="B42" s="38"/>
      <c r="C42" s="41"/>
      <c r="D42" s="41"/>
      <c r="E42" s="41"/>
      <c r="F42" s="41"/>
      <c r="G42" s="41"/>
      <c r="H42" s="41"/>
      <c r="I42" s="41"/>
      <c r="J42" s="41"/>
      <c r="K42" s="41"/>
    </row>
    <row r="43" spans="1:34" ht="25.25" customHeight="1" x14ac:dyDescent="0.2">
      <c r="A43" s="47" t="s">
        <v>471</v>
      </c>
      <c r="B43" s="8" t="s">
        <v>102</v>
      </c>
      <c r="C43" s="9">
        <v>0.65</v>
      </c>
      <c r="D43" s="9">
        <v>7.0000000000000007E-2</v>
      </c>
      <c r="E43" s="9">
        <v>0.77</v>
      </c>
      <c r="F43" s="9">
        <v>0.22</v>
      </c>
      <c r="G43" s="9">
        <v>0.69</v>
      </c>
      <c r="H43" s="9">
        <v>0.1</v>
      </c>
      <c r="I43" s="9">
        <v>0.79</v>
      </c>
      <c r="J43" s="9">
        <v>0.19</v>
      </c>
      <c r="K43" s="9">
        <v>0.87</v>
      </c>
    </row>
    <row r="44" spans="1:34" ht="25.25" customHeight="1" x14ac:dyDescent="0.2">
      <c r="A44" s="13" t="s">
        <v>205</v>
      </c>
      <c r="B44" s="38"/>
      <c r="C44" s="39"/>
      <c r="D44" s="39"/>
      <c r="E44" s="39"/>
      <c r="F44" s="39"/>
      <c r="G44" s="39"/>
      <c r="H44" s="39"/>
      <c r="I44" s="39"/>
      <c r="J44" s="39"/>
      <c r="K44" s="39"/>
      <c r="M44" s="28" t="e">
        <f>VLOOKUP($B44,Sheet1!A$3:B$14,2)</f>
        <v>#N/A</v>
      </c>
      <c r="N44" s="29" t="e">
        <f>C$43-$M$44</f>
        <v>#N/A</v>
      </c>
      <c r="O44" s="29" t="e">
        <f t="shared" ref="O44:V44" si="79">D$43-$M$44</f>
        <v>#N/A</v>
      </c>
      <c r="P44" s="29" t="e">
        <f t="shared" si="79"/>
        <v>#N/A</v>
      </c>
      <c r="Q44" s="29" t="e">
        <f t="shared" si="79"/>
        <v>#N/A</v>
      </c>
      <c r="R44" s="29" t="e">
        <f t="shared" si="79"/>
        <v>#N/A</v>
      </c>
      <c r="S44" s="29" t="e">
        <f t="shared" si="79"/>
        <v>#N/A</v>
      </c>
      <c r="T44" s="29" t="e">
        <f t="shared" si="79"/>
        <v>#N/A</v>
      </c>
      <c r="U44" s="29" t="e">
        <f t="shared" si="79"/>
        <v>#N/A</v>
      </c>
      <c r="V44" s="29" t="e">
        <f t="shared" si="79"/>
        <v>#N/A</v>
      </c>
      <c r="W44" s="33" t="s">
        <v>208</v>
      </c>
      <c r="Y44" s="25" t="e">
        <f>C$43+$M$44</f>
        <v>#N/A</v>
      </c>
      <c r="Z44" s="25" t="e">
        <f t="shared" ref="Z44:AG44" si="80">D$43+$M$44</f>
        <v>#N/A</v>
      </c>
      <c r="AA44" s="25" t="e">
        <f t="shared" si="80"/>
        <v>#N/A</v>
      </c>
      <c r="AB44" s="25" t="e">
        <f t="shared" si="80"/>
        <v>#N/A</v>
      </c>
      <c r="AC44" s="25" t="e">
        <f t="shared" si="80"/>
        <v>#N/A</v>
      </c>
      <c r="AD44" s="25" t="e">
        <f t="shared" si="80"/>
        <v>#N/A</v>
      </c>
      <c r="AE44" s="25" t="e">
        <f t="shared" si="80"/>
        <v>#N/A</v>
      </c>
      <c r="AF44" s="25" t="e">
        <f t="shared" si="80"/>
        <v>#N/A</v>
      </c>
      <c r="AG44" s="25" t="e">
        <f t="shared" si="80"/>
        <v>#N/A</v>
      </c>
      <c r="AH44" s="30" t="s">
        <v>206</v>
      </c>
    </row>
    <row r="45" spans="1:34" ht="25.25" customHeight="1" x14ac:dyDescent="0.2">
      <c r="A45" s="50" t="s">
        <v>207</v>
      </c>
      <c r="B45" s="38"/>
      <c r="C45" s="39"/>
      <c r="D45" s="39"/>
      <c r="E45" s="39"/>
      <c r="F45" s="39"/>
      <c r="G45" s="39"/>
      <c r="H45" s="39"/>
      <c r="I45" s="39"/>
      <c r="J45" s="39"/>
      <c r="K45" s="39"/>
      <c r="M45" s="28" t="e">
        <f>VLOOKUP($B45,Sheet1!A$3:B$14,2)</f>
        <v>#N/A</v>
      </c>
      <c r="N45" s="29" t="e">
        <f>C$28-$M$45</f>
        <v>#N/A</v>
      </c>
      <c r="O45" s="29" t="e">
        <f t="shared" ref="O45:V45" si="81">D$28-$M$45</f>
        <v>#N/A</v>
      </c>
      <c r="P45" s="29" t="e">
        <f t="shared" si="81"/>
        <v>#N/A</v>
      </c>
      <c r="Q45" s="29" t="e">
        <f t="shared" si="81"/>
        <v>#N/A</v>
      </c>
      <c r="R45" s="29" t="e">
        <f t="shared" si="81"/>
        <v>#N/A</v>
      </c>
      <c r="S45" s="29" t="e">
        <f t="shared" si="81"/>
        <v>#N/A</v>
      </c>
      <c r="T45" s="29" t="e">
        <f t="shared" si="81"/>
        <v>#N/A</v>
      </c>
      <c r="U45" s="29" t="e">
        <f t="shared" si="81"/>
        <v>#N/A</v>
      </c>
      <c r="V45" s="29" t="e">
        <f t="shared" si="81"/>
        <v>#N/A</v>
      </c>
      <c r="W45" s="33" t="s">
        <v>211</v>
      </c>
      <c r="Y45" s="25" t="e">
        <f>C$28+$M$45</f>
        <v>#N/A</v>
      </c>
      <c r="Z45" s="25" t="e">
        <f t="shared" ref="Z45:AG45" si="82">D$28+$M$45</f>
        <v>#N/A</v>
      </c>
      <c r="AA45" s="25" t="e">
        <f t="shared" si="82"/>
        <v>#N/A</v>
      </c>
      <c r="AB45" s="25" t="e">
        <f t="shared" si="82"/>
        <v>#N/A</v>
      </c>
      <c r="AC45" s="25" t="e">
        <f t="shared" si="82"/>
        <v>#N/A</v>
      </c>
      <c r="AD45" s="25" t="e">
        <f t="shared" si="82"/>
        <v>#N/A</v>
      </c>
      <c r="AE45" s="25" t="e">
        <f t="shared" si="82"/>
        <v>#N/A</v>
      </c>
      <c r="AF45" s="25" t="e">
        <f t="shared" si="82"/>
        <v>#N/A</v>
      </c>
      <c r="AG45" s="25" t="e">
        <f t="shared" si="82"/>
        <v>#N/A</v>
      </c>
      <c r="AH45" s="30" t="s">
        <v>209</v>
      </c>
    </row>
    <row r="46" spans="1:34" ht="25.25" customHeight="1" x14ac:dyDescent="0.2">
      <c r="A46" s="50" t="s">
        <v>143</v>
      </c>
      <c r="B46" s="38"/>
      <c r="C46" s="39"/>
      <c r="D46" s="39"/>
      <c r="E46" s="39"/>
      <c r="F46" s="39"/>
      <c r="G46" s="39"/>
      <c r="H46" s="39"/>
      <c r="I46" s="39"/>
      <c r="J46" s="39"/>
      <c r="K46" s="39"/>
      <c r="M46" s="54" t="e">
        <f>VLOOKUP($B46,Sheet1!A$3:B$14,2)</f>
        <v>#N/A</v>
      </c>
      <c r="N46" s="29" t="e">
        <f>C$28-$M$46</f>
        <v>#N/A</v>
      </c>
      <c r="O46" s="29" t="e">
        <f t="shared" ref="O46:V46" si="83">D$28-$M$46</f>
        <v>#N/A</v>
      </c>
      <c r="P46" s="29" t="e">
        <f t="shared" si="83"/>
        <v>#N/A</v>
      </c>
      <c r="Q46" s="29" t="e">
        <f t="shared" si="83"/>
        <v>#N/A</v>
      </c>
      <c r="R46" s="29" t="e">
        <f t="shared" si="83"/>
        <v>#N/A</v>
      </c>
      <c r="S46" s="29" t="e">
        <f t="shared" si="83"/>
        <v>#N/A</v>
      </c>
      <c r="T46" s="29" t="e">
        <f t="shared" si="83"/>
        <v>#N/A</v>
      </c>
      <c r="U46" s="29" t="e">
        <f t="shared" si="83"/>
        <v>#N/A</v>
      </c>
      <c r="V46" s="29" t="e">
        <f t="shared" si="83"/>
        <v>#N/A</v>
      </c>
      <c r="W46" s="33" t="s">
        <v>144</v>
      </c>
      <c r="Y46" s="25" t="e">
        <f>C$28+$M$46</f>
        <v>#N/A</v>
      </c>
      <c r="Z46" s="25" t="e">
        <f t="shared" ref="Z46:AG46" si="84">D$28+$M$46</f>
        <v>#N/A</v>
      </c>
      <c r="AA46" s="25" t="e">
        <f t="shared" si="84"/>
        <v>#N/A</v>
      </c>
      <c r="AB46" s="25" t="e">
        <f t="shared" si="84"/>
        <v>#N/A</v>
      </c>
      <c r="AC46" s="25" t="e">
        <f t="shared" si="84"/>
        <v>#N/A</v>
      </c>
      <c r="AD46" s="25" t="e">
        <f t="shared" si="84"/>
        <v>#N/A</v>
      </c>
      <c r="AE46" s="25" t="e">
        <f t="shared" si="84"/>
        <v>#N/A</v>
      </c>
      <c r="AF46" s="25" t="e">
        <f t="shared" si="84"/>
        <v>#N/A</v>
      </c>
      <c r="AG46" s="25" t="e">
        <f t="shared" si="84"/>
        <v>#N/A</v>
      </c>
      <c r="AH46" s="30" t="s">
        <v>142</v>
      </c>
    </row>
    <row r="47" spans="1:34" ht="25.25" customHeight="1" x14ac:dyDescent="0.2">
      <c r="A47" s="48" t="s">
        <v>365</v>
      </c>
      <c r="B47" s="48"/>
      <c r="C47" s="48"/>
      <c r="D47" s="48"/>
      <c r="E47" s="48"/>
    </row>
    <row r="48" spans="1:34" ht="25.25" customHeight="1" x14ac:dyDescent="0.2">
      <c r="A48" s="3" t="s">
        <v>219</v>
      </c>
    </row>
    <row r="49" spans="1:11" ht="25.25" customHeight="1" x14ac:dyDescent="0.2">
      <c r="A49" s="81"/>
      <c r="B49" s="82"/>
      <c r="C49" s="82"/>
      <c r="D49" s="82"/>
      <c r="E49" s="82"/>
      <c r="F49" s="82"/>
      <c r="G49" s="82"/>
      <c r="H49" s="82"/>
      <c r="I49" s="82"/>
      <c r="J49" s="82"/>
      <c r="K49" s="82"/>
    </row>
    <row r="50" spans="1:11" ht="25.25" customHeight="1" x14ac:dyDescent="0.2">
      <c r="A50" s="82"/>
      <c r="B50" s="82"/>
      <c r="C50" s="82"/>
      <c r="D50" s="82"/>
      <c r="E50" s="82"/>
      <c r="F50" s="82"/>
      <c r="G50" s="82"/>
      <c r="H50" s="82"/>
      <c r="I50" s="82"/>
      <c r="J50" s="82"/>
      <c r="K50" s="82"/>
    </row>
    <row r="51" spans="1:11" ht="25.25" customHeight="1" x14ac:dyDescent="0.2">
      <c r="A51" s="82"/>
      <c r="B51" s="82"/>
      <c r="C51" s="82"/>
      <c r="D51" s="82"/>
      <c r="E51" s="82"/>
      <c r="F51" s="82"/>
      <c r="G51" s="82"/>
      <c r="H51" s="82"/>
      <c r="I51" s="82"/>
      <c r="J51" s="82"/>
      <c r="K51" s="82"/>
    </row>
    <row r="52" spans="1:11" ht="25.25" customHeight="1" x14ac:dyDescent="0.2">
      <c r="A52" s="82"/>
      <c r="B52" s="82"/>
      <c r="C52" s="82"/>
      <c r="D52" s="82"/>
      <c r="E52" s="82"/>
      <c r="F52" s="82"/>
      <c r="G52" s="82"/>
      <c r="H52" s="82"/>
      <c r="I52" s="82"/>
      <c r="J52" s="82"/>
      <c r="K52" s="82"/>
    </row>
    <row r="53" spans="1:11" ht="25.25" customHeight="1" x14ac:dyDescent="0.2">
      <c r="A53" s="82"/>
      <c r="B53" s="82"/>
      <c r="C53" s="82"/>
      <c r="D53" s="82"/>
      <c r="E53" s="82"/>
      <c r="F53" s="82"/>
      <c r="G53" s="82"/>
      <c r="H53" s="82"/>
      <c r="I53" s="82"/>
      <c r="J53" s="82"/>
      <c r="K53" s="82"/>
    </row>
    <row r="54" spans="1:11" ht="25.25" customHeight="1" x14ac:dyDescent="0.2">
      <c r="A54" s="82"/>
      <c r="B54" s="82"/>
      <c r="C54" s="82"/>
      <c r="D54" s="82"/>
      <c r="E54" s="82"/>
      <c r="F54" s="82"/>
      <c r="G54" s="82"/>
      <c r="H54" s="82"/>
      <c r="I54" s="82"/>
      <c r="J54" s="82"/>
      <c r="K54" s="82"/>
    </row>
    <row r="55" spans="1:11" ht="25.25" customHeight="1" x14ac:dyDescent="0.2">
      <c r="A55" s="82"/>
      <c r="B55" s="82"/>
      <c r="C55" s="82"/>
      <c r="D55" s="82"/>
      <c r="E55" s="82"/>
      <c r="F55" s="82"/>
      <c r="G55" s="82"/>
      <c r="H55" s="82"/>
      <c r="I55" s="82"/>
      <c r="J55" s="82"/>
      <c r="K55" s="82"/>
    </row>
  </sheetData>
  <sheetProtection algorithmName="SHA-512" hashValue="2P/uCuA9Yte5cK66FZaSbhEr+P9SS7iwxZ0AV7yQsjsZpT7kfGadj+92nnoZiVqlTZmambCS/Z8H79TCPClZvw==" saltValue="90+C15sNrT4NWCMvaa3Rmw==" spinCount="100000" sheet="1" selectLockedCells="1"/>
  <mergeCells count="10">
    <mergeCell ref="A1:F1"/>
    <mergeCell ref="I3:J3"/>
    <mergeCell ref="C26:D26"/>
    <mergeCell ref="E26:F26"/>
    <mergeCell ref="G26:H26"/>
    <mergeCell ref="I26:J26"/>
    <mergeCell ref="A25:E25"/>
    <mergeCell ref="C3:D3"/>
    <mergeCell ref="E3:F3"/>
    <mergeCell ref="G3:H3"/>
  </mergeCells>
  <phoneticPr fontId="32" type="noConversion"/>
  <conditionalFormatting sqref="C6 E6:K6">
    <cfRule type="expression" dxfId="534" priority="185" stopIfTrue="1">
      <formula>($B6&lt;=5)</formula>
    </cfRule>
    <cfRule type="cellIs" dxfId="533" priority="188" stopIfTrue="1" operator="between">
      <formula>N6</formula>
      <formula>N5</formula>
    </cfRule>
    <cfRule type="cellIs" dxfId="532" priority="187" stopIfTrue="1" operator="lessThanOrEqual">
      <formula>N6</formula>
    </cfRule>
    <cfRule type="cellIs" dxfId="531" priority="186" stopIfTrue="1" operator="greaterThanOrEqual">
      <formula>N5</formula>
    </cfRule>
  </conditionalFormatting>
  <conditionalFormatting sqref="C8:K8">
    <cfRule type="expression" dxfId="530" priority="125" stopIfTrue="1">
      <formula>($B8&lt;=5)</formula>
    </cfRule>
    <cfRule type="cellIs" dxfId="529" priority="128" stopIfTrue="1" operator="between">
      <formula>N8</formula>
      <formula>N7</formula>
    </cfRule>
    <cfRule type="cellIs" dxfId="528" priority="127" stopIfTrue="1" operator="lessThanOrEqual">
      <formula>N8</formula>
    </cfRule>
    <cfRule type="cellIs" dxfId="527" priority="126" stopIfTrue="1" operator="greaterThanOrEqual">
      <formula>N7</formula>
    </cfRule>
  </conditionalFormatting>
  <conditionalFormatting sqref="C10:K10">
    <cfRule type="cellIs" dxfId="526" priority="124" stopIfTrue="1" operator="between">
      <formula>N10</formula>
      <formula>N9</formula>
    </cfRule>
    <cfRule type="expression" dxfId="525" priority="121" stopIfTrue="1">
      <formula>($B10&lt;=5)</formula>
    </cfRule>
    <cfRule type="cellIs" dxfId="524" priority="123" stopIfTrue="1" operator="lessThanOrEqual">
      <formula>N10</formula>
    </cfRule>
    <cfRule type="cellIs" dxfId="523" priority="122" stopIfTrue="1" operator="greaterThanOrEqual">
      <formula>N9</formula>
    </cfRule>
  </conditionalFormatting>
  <conditionalFormatting sqref="C12:K12">
    <cfRule type="expression" dxfId="522" priority="89" stopIfTrue="1">
      <formula>($B12&lt;=5)</formula>
    </cfRule>
    <cfRule type="cellIs" dxfId="521" priority="92" stopIfTrue="1" operator="between">
      <formula>N12</formula>
      <formula>N11</formula>
    </cfRule>
    <cfRule type="cellIs" dxfId="520" priority="91" stopIfTrue="1" operator="lessThanOrEqual">
      <formula>N12</formula>
    </cfRule>
    <cfRule type="cellIs" dxfId="519" priority="90" stopIfTrue="1" operator="greaterThanOrEqual">
      <formula>N11</formula>
    </cfRule>
  </conditionalFormatting>
  <conditionalFormatting sqref="C14:K14">
    <cfRule type="expression" dxfId="518" priority="85" stopIfTrue="1">
      <formula>($B14&lt;=5)</formula>
    </cfRule>
    <cfRule type="cellIs" dxfId="517" priority="88" stopIfTrue="1" operator="between">
      <formula>N14</formula>
      <formula>N13</formula>
    </cfRule>
    <cfRule type="cellIs" dxfId="516" priority="87" stopIfTrue="1" operator="lessThanOrEqual">
      <formula>N14</formula>
    </cfRule>
    <cfRule type="cellIs" dxfId="515" priority="86" stopIfTrue="1" operator="greaterThanOrEqual">
      <formula>N13</formula>
    </cfRule>
  </conditionalFormatting>
  <conditionalFormatting sqref="C16:K16">
    <cfRule type="expression" dxfId="514" priority="81" stopIfTrue="1">
      <formula>($B16&lt;=5)</formula>
    </cfRule>
    <cfRule type="cellIs" dxfId="513" priority="84" stopIfTrue="1" operator="between">
      <formula>N16</formula>
      <formula>N15</formula>
    </cfRule>
    <cfRule type="cellIs" dxfId="512" priority="83" stopIfTrue="1" operator="lessThanOrEqual">
      <formula>N16</formula>
    </cfRule>
    <cfRule type="cellIs" dxfId="511" priority="82" stopIfTrue="1" operator="greaterThanOrEqual">
      <formula>N15</formula>
    </cfRule>
  </conditionalFormatting>
  <conditionalFormatting sqref="C29:K29">
    <cfRule type="expression" dxfId="510" priority="1131" stopIfTrue="1">
      <formula>($B29&lt;=5)</formula>
    </cfRule>
    <cfRule type="cellIs" dxfId="509" priority="1134" operator="between">
      <formula>N$29</formula>
      <formula>Y$29</formula>
    </cfRule>
    <cfRule type="cellIs" dxfId="508" priority="1133" operator="greaterThanOrEqual">
      <formula>Y$29</formula>
    </cfRule>
    <cfRule type="cellIs" dxfId="507" priority="1132" operator="lessThanOrEqual">
      <formula>N$29</formula>
    </cfRule>
  </conditionalFormatting>
  <conditionalFormatting sqref="C31:K31">
    <cfRule type="expression" dxfId="506" priority="9" stopIfTrue="1">
      <formula>($B31&lt;=5)</formula>
    </cfRule>
    <cfRule type="cellIs" dxfId="505" priority="11" operator="lessThanOrEqual">
      <formula>N31</formula>
    </cfRule>
    <cfRule type="cellIs" dxfId="504" priority="12" stopIfTrue="1" operator="between">
      <formula>N31</formula>
      <formula>Y31</formula>
    </cfRule>
    <cfRule type="cellIs" dxfId="503" priority="10" operator="greaterThanOrEqual">
      <formula>Y31</formula>
    </cfRule>
  </conditionalFormatting>
  <conditionalFormatting sqref="C33:K33">
    <cfRule type="expression" dxfId="502" priority="1141" stopIfTrue="1">
      <formula>($B33&lt;=5)</formula>
    </cfRule>
    <cfRule type="cellIs" dxfId="501" priority="1142" operator="greaterThanOrEqual">
      <formula>Y33</formula>
    </cfRule>
    <cfRule type="cellIs" dxfId="500" priority="1144" operator="between">
      <formula>N33</formula>
      <formula>Y33</formula>
    </cfRule>
    <cfRule type="cellIs" dxfId="499" priority="1143" operator="lessThanOrEqual">
      <formula>N33</formula>
    </cfRule>
  </conditionalFormatting>
  <conditionalFormatting sqref="C35:K35">
    <cfRule type="expression" dxfId="498" priority="1136" stopIfTrue="1">
      <formula>($B35&lt;=5)</formula>
    </cfRule>
    <cfRule type="cellIs" dxfId="497" priority="1137" operator="greaterThanOrEqual">
      <formula>Y35</formula>
    </cfRule>
    <cfRule type="cellIs" dxfId="496" priority="1138" operator="lessThanOrEqual">
      <formula>N35</formula>
    </cfRule>
    <cfRule type="cellIs" dxfId="495" priority="1149" operator="between">
      <formula>N35</formula>
      <formula>Y35</formula>
    </cfRule>
  </conditionalFormatting>
  <conditionalFormatting sqref="C37:K38">
    <cfRule type="cellIs" dxfId="494" priority="1154" operator="between">
      <formula>N37</formula>
      <formula>Y37</formula>
    </cfRule>
    <cfRule type="expression" dxfId="493" priority="1151" stopIfTrue="1">
      <formula>($B37&lt;=5)</formula>
    </cfRule>
    <cfRule type="cellIs" dxfId="492" priority="1153" operator="lessThanOrEqual">
      <formula>N37</formula>
    </cfRule>
    <cfRule type="cellIs" dxfId="491" priority="1152" operator="greaterThanOrEqual">
      <formula>Y37</formula>
    </cfRule>
  </conditionalFormatting>
  <conditionalFormatting sqref="C39:K40">
    <cfRule type="cellIs" dxfId="490" priority="1226" operator="lessThanOrEqual">
      <formula>N39</formula>
    </cfRule>
    <cfRule type="expression" dxfId="489" priority="1224">
      <formula>($B39&lt;=5)</formula>
    </cfRule>
    <cfRule type="cellIs" dxfId="488" priority="1228" operator="between">
      <formula>N39</formula>
      <formula>Y39</formula>
    </cfRule>
    <cfRule type="cellIs" dxfId="487" priority="1225" operator="greaterThanOrEqual">
      <formula>Y39</formula>
    </cfRule>
  </conditionalFormatting>
  <conditionalFormatting sqref="C40:K40">
    <cfRule type="cellIs" dxfId="486" priority="1336" operator="between">
      <formula>N40</formula>
      <formula>Y40</formula>
    </cfRule>
    <cfRule type="expression" dxfId="485" priority="1333" stopIfTrue="1">
      <formula>($B41&lt;=5)</formula>
    </cfRule>
    <cfRule type="cellIs" dxfId="484" priority="1335" operator="lessThanOrEqual">
      <formula>N40</formula>
    </cfRule>
    <cfRule type="cellIs" dxfId="483" priority="1334" operator="greaterThanOrEqual">
      <formula>Y40</formula>
    </cfRule>
  </conditionalFormatting>
  <conditionalFormatting sqref="C44:K44">
    <cfRule type="cellIs" dxfId="482" priority="4" operator="between">
      <formula>N44</formula>
      <formula>Y44</formula>
    </cfRule>
    <cfRule type="cellIs" dxfId="481" priority="2" operator="greaterThanOrEqual">
      <formula>Y44</formula>
    </cfRule>
  </conditionalFormatting>
  <conditionalFormatting sqref="C44:K45">
    <cfRule type="cellIs" dxfId="480" priority="3" operator="lessThanOrEqual">
      <formula>N44</formula>
    </cfRule>
  </conditionalFormatting>
  <conditionalFormatting sqref="C44:K46">
    <cfRule type="expression" dxfId="479" priority="1" stopIfTrue="1">
      <formula>($B44&lt;=5)</formula>
    </cfRule>
  </conditionalFormatting>
  <conditionalFormatting sqref="C45:K45">
    <cfRule type="cellIs" dxfId="478" priority="1214" operator="greaterThanOrEqual">
      <formula>Y45</formula>
    </cfRule>
    <cfRule type="cellIs" dxfId="477" priority="1215" stopIfTrue="1" operator="between">
      <formula>N45</formula>
      <formula>Y45</formula>
    </cfRule>
  </conditionalFormatting>
  <conditionalFormatting sqref="C46:K46">
    <cfRule type="cellIs" dxfId="476" priority="1219" stopIfTrue="1" operator="between">
      <formula>N46</formula>
      <formula>Y46</formula>
    </cfRule>
    <cfRule type="cellIs" dxfId="475" priority="1218" stopIfTrue="1" operator="lessThanOrEqual">
      <formula>N46</formula>
    </cfRule>
    <cfRule type="cellIs" dxfId="474" priority="1217" stopIfTrue="1" operator="greaterThanOrEqual">
      <formula>Y46</formula>
    </cfRule>
  </conditionalFormatting>
  <conditionalFormatting sqref="K45">
    <cfRule type="cellIs" dxfId="473" priority="1236" stopIfTrue="1" operator="greaterThanOrEqual">
      <formula>#REF!</formula>
    </cfRule>
    <cfRule type="cellIs" dxfId="472" priority="1237" stopIfTrue="1" operator="lessThanOrEqual">
      <formula>V45</formula>
    </cfRule>
    <cfRule type="expression" dxfId="471" priority="1235" stopIfTrue="1">
      <formula>($B45&lt;=5)</formula>
    </cfRule>
    <cfRule type="cellIs" dxfId="470" priority="1231" stopIfTrue="1" operator="between">
      <formula>V45</formula>
      <formula>#REF!</formula>
    </cfRule>
  </conditionalFormatting>
  <pageMargins left="0.7" right="0.45" top="0.75" bottom="0.75" header="0.3" footer="0.3"/>
  <pageSetup paperSize="9" scale="58" orientation="portrait" horizontalDpi="0" verticalDpi="0"/>
  <headerFooter>
    <oddHeader>&amp;R&amp;"Calibri,Regular"&amp;K000000Proforma © www.headshipsupport.co.uk HS10 2022, January 2023 Excel Version</oddHeader>
    <oddFooter>&amp;R&amp;"Calibri,Regular"&amp;K000000&amp;P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Sheet1</vt:lpstr>
      <vt:lpstr>Information on Spreadsheet</vt:lpstr>
      <vt:lpstr>How to use this spreadsheet</vt:lpstr>
      <vt:lpstr>5 Year Overview by Key Stage</vt:lpstr>
      <vt:lpstr>IDSR Page</vt:lpstr>
      <vt:lpstr>EYFS Attainment</vt:lpstr>
      <vt:lpstr>EYFS Progress</vt:lpstr>
      <vt:lpstr>Phonics</vt:lpstr>
      <vt:lpstr>Key Stage 1</vt:lpstr>
      <vt:lpstr>Year 4 Timestables</vt:lpstr>
      <vt:lpstr>Key Stage 2</vt:lpstr>
      <vt:lpstr>KS2 SS &amp; Spelling</vt:lpstr>
      <vt:lpstr>KS2 VA Progress</vt:lpstr>
      <vt:lpstr>Whole School &amp; Attainment Y1-6</vt:lpstr>
      <vt:lpstr>Evaluation 1-6</vt:lpstr>
      <vt:lpstr>Progress Y1-3</vt:lpstr>
      <vt:lpstr>Progress Y4 &amp; 5</vt:lpstr>
      <vt:lpstr>Progress Y6</vt:lpstr>
      <vt:lpstr>Attendance</vt:lpstr>
      <vt:lpstr>'5 Year Overview by Key Stage'!Print_Area</vt:lpstr>
      <vt:lpstr>Attendance!Print_Area</vt:lpstr>
      <vt:lpstr>'Evaluation 1-6'!Print_Area</vt:lpstr>
      <vt:lpstr>'EYFS Attainment'!Print_Area</vt:lpstr>
      <vt:lpstr>'EYFS Progress'!Print_Area</vt:lpstr>
      <vt:lpstr>'How to use this spreadsheet'!Print_Area</vt:lpstr>
      <vt:lpstr>'IDSR Page'!Print_Area</vt:lpstr>
      <vt:lpstr>'Information on Spreadsheet'!Print_Area</vt:lpstr>
      <vt:lpstr>'Key Stage 1'!Print_Area</vt:lpstr>
      <vt:lpstr>'Key Stage 2'!Print_Area</vt:lpstr>
      <vt:lpstr>'KS2 SS &amp; Spelling'!Print_Area</vt:lpstr>
      <vt:lpstr>'KS2 VA Progress'!Print_Area</vt:lpstr>
      <vt:lpstr>Phonics!Print_Area</vt:lpstr>
      <vt:lpstr>'Progress Y1-3'!Print_Area</vt:lpstr>
      <vt:lpstr>'Progress Y4 &amp; 5'!Print_Area</vt:lpstr>
      <vt:lpstr>'Progress Y6'!Print_Area</vt:lpstr>
      <vt:lpstr>'Whole School &amp; Attainment Y1-6'!Print_Area</vt:lpstr>
      <vt:lpstr>'Year 4 Timestables'!Print_Area</vt:lpstr>
    </vt:vector>
  </TitlesOfParts>
  <Manager/>
  <Company>Headship Support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Kirk</dc:creator>
  <cp:keywords/>
  <dc:description/>
  <cp:lastModifiedBy>Angela Kirk</cp:lastModifiedBy>
  <cp:revision/>
  <cp:lastPrinted>2023-01-11T16:42:21Z</cp:lastPrinted>
  <dcterms:created xsi:type="dcterms:W3CDTF">2018-12-27T12:36:54Z</dcterms:created>
  <dcterms:modified xsi:type="dcterms:W3CDTF">2023-09-18T10:46:10Z</dcterms:modified>
  <cp:category/>
  <cp:contentStatus/>
</cp:coreProperties>
</file>